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tlandsins.sharepoint.com/sites/KL-KeypLandsins/Delte dokumenter/Rammusáttmálar/Rammusáttmáli - trygging, bygningar/Útbjóðingartilfar/"/>
    </mc:Choice>
  </mc:AlternateContent>
  <xr:revisionPtr revIDLastSave="8" documentId="8_{CA4ABBB9-3F04-4B8B-9414-4B4B126A692D}" xr6:coauthVersionLast="47" xr6:coauthVersionMax="47" xr10:uidLastSave="{09E1CA98-CDDF-43B2-A990-5CB9C9DFD9CE}"/>
  <bookViews>
    <workbookView xWindow="-120" yWindow="-120" windowWidth="51840" windowHeight="21120" xr2:uid="{00000000-000D-0000-FFFF-FFFF00000000}"/>
  </bookViews>
  <sheets>
    <sheet name="Data" sheetId="2" r:id="rId1"/>
  </sheets>
  <definedNames>
    <definedName name="_xlnm._FilterDatabase" localSheetId="0" hidden="1">Data!$A$14:$K$228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F9" i="2"/>
  <c r="E8" i="2"/>
  <c r="F12" i="2"/>
  <c r="F11" i="2"/>
  <c r="F10" i="2"/>
  <c r="F8" i="2"/>
  <c r="F7" i="2"/>
  <c r="F6" i="2"/>
  <c r="F5" i="2"/>
  <c r="F4" i="2"/>
  <c r="F3" i="2"/>
  <c r="F1" i="2"/>
  <c r="E12" i="2"/>
  <c r="E11" i="2"/>
  <c r="E10" i="2"/>
  <c r="E9" i="2"/>
  <c r="E7" i="2"/>
  <c r="E6" i="2"/>
  <c r="E5" i="2"/>
  <c r="E4" i="2"/>
  <c r="E3" i="2"/>
  <c r="E1" i="2"/>
  <c r="E2" i="2"/>
  <c r="L14" i="2" l="1"/>
</calcChain>
</file>

<file path=xl/sharedStrings.xml><?xml version="1.0" encoding="utf-8"?>
<sst xmlns="http://schemas.openxmlformats.org/spreadsheetml/2006/main" count="1827" uniqueCount="646">
  <si>
    <t>Stað</t>
  </si>
  <si>
    <t>Aðalráð</t>
  </si>
  <si>
    <t>Matr.nr:*</t>
  </si>
  <si>
    <t>Bygning</t>
  </si>
  <si>
    <t>Kaldenavn</t>
  </si>
  <si>
    <t>Adresse</t>
  </si>
  <si>
    <t>By</t>
  </si>
  <si>
    <t>Ejendom</t>
  </si>
  <si>
    <t>1000 Suðuroy</t>
  </si>
  <si>
    <t>Almannamál</t>
  </si>
  <si>
    <t>572</t>
  </si>
  <si>
    <t>Verkstaðið á Bakka</t>
  </si>
  <si>
    <t>Eggjavegur 2</t>
  </si>
  <si>
    <t>900</t>
  </si>
  <si>
    <t>Vágur</t>
  </si>
  <si>
    <t>Landsogn á leigugrund</t>
  </si>
  <si>
    <t>406</t>
  </si>
  <si>
    <t>Sambýlið á Báraldarbrekku</t>
  </si>
  <si>
    <t>Báraldarbrekka 4</t>
  </si>
  <si>
    <t>Landsogn</t>
  </si>
  <si>
    <t>Mentan</t>
  </si>
  <si>
    <t>341</t>
  </si>
  <si>
    <t>FM bygningur á Akrabergi</t>
  </si>
  <si>
    <t>Akrabergsvegur 12</t>
  </si>
  <si>
    <t>970</t>
  </si>
  <si>
    <t>Akraberg</t>
  </si>
  <si>
    <t>Undirvísing</t>
  </si>
  <si>
    <t>244d</t>
  </si>
  <si>
    <t>Miðnám í Suðuroy</t>
  </si>
  <si>
    <t>Grønudalur 2</t>
  </si>
  <si>
    <t>960</t>
  </si>
  <si>
    <t>Hov</t>
  </si>
  <si>
    <t>Samferðsla</t>
  </si>
  <si>
    <t>64</t>
  </si>
  <si>
    <t>Maskinmiðstøðin í Øravík</t>
  </si>
  <si>
    <t>Fámjinsvegur 14</t>
  </si>
  <si>
    <t>827</t>
  </si>
  <si>
    <t>Ørðavík</t>
  </si>
  <si>
    <t>338b</t>
  </si>
  <si>
    <t>Eiðisgarður, bygningur 2</t>
  </si>
  <si>
    <t>Eiðisgarður</t>
  </si>
  <si>
    <t>Eiðisvegur 26</t>
  </si>
  <si>
    <t>Eiðisgarður, bygningur 1</t>
  </si>
  <si>
    <t>Heilsumál</t>
  </si>
  <si>
    <t>376</t>
  </si>
  <si>
    <t>Suðuroyar Sjúkrahús</t>
  </si>
  <si>
    <t>Sjúkrahúsbrekkan 21</t>
  </si>
  <si>
    <t>800</t>
  </si>
  <si>
    <t>Tvøroyri</t>
  </si>
  <si>
    <t>Ellis- og Røktarheimið</t>
  </si>
  <si>
    <t>Traðarvegur 4</t>
  </si>
  <si>
    <t>Kommunulæknar</t>
  </si>
  <si>
    <t>Sjúkrahúsbrekkan 37</t>
  </si>
  <si>
    <t>Skemman</t>
  </si>
  <si>
    <t>Sjúkrahúsbrekkan 25</t>
  </si>
  <si>
    <t>376b</t>
  </si>
  <si>
    <t>Suðuroyar Sjúkrahús, umsiting</t>
  </si>
  <si>
    <t>Sornhúsvegur 2</t>
  </si>
  <si>
    <t>Læknahús</t>
  </si>
  <si>
    <t>Sjúkrahúsbrekkan 51</t>
  </si>
  <si>
    <t>Úthús</t>
  </si>
  <si>
    <t>508</t>
  </si>
  <si>
    <t>Suðuroyar Sjúkrahús, læknahús</t>
  </si>
  <si>
    <t>Kirkjubrekkan 13</t>
  </si>
  <si>
    <t>222</t>
  </si>
  <si>
    <t>Landsverk verkstað</t>
  </si>
  <si>
    <t>Verkstað í Porkeri</t>
  </si>
  <si>
    <t>Í Skørðunum 2</t>
  </si>
  <si>
    <t>950</t>
  </si>
  <si>
    <t>Porkeri</t>
  </si>
  <si>
    <t>223</t>
  </si>
  <si>
    <t>Lansverk,  umsiting í Porkeri</t>
  </si>
  <si>
    <t>13f</t>
  </si>
  <si>
    <t>Farðstøðin á Krambatangi</t>
  </si>
  <si>
    <t>Farðstøðin á Krambatanga</t>
  </si>
  <si>
    <t>Havnargøta 7</t>
  </si>
  <si>
    <t>Strandfaraskip Landsins</t>
  </si>
  <si>
    <t>pakkhús á Krambatanga</t>
  </si>
  <si>
    <t>Havnargøta 8</t>
  </si>
  <si>
    <t>496b</t>
  </si>
  <si>
    <t>Apotekið í Suðuroy</t>
  </si>
  <si>
    <t>Apotek</t>
  </si>
  <si>
    <t>Undir Heygnum 4</t>
  </si>
  <si>
    <t>Vinnumál</t>
  </si>
  <si>
    <t>13b</t>
  </si>
  <si>
    <t>Akstovan á Drellinesi</t>
  </si>
  <si>
    <t>Líðin 83</t>
  </si>
  <si>
    <t>1100 Sandoy</t>
  </si>
  <si>
    <t>177i</t>
  </si>
  <si>
    <t>Virknis- og umlætingardepil á Sandi</t>
  </si>
  <si>
    <t>Miðgøta 17</t>
  </si>
  <si>
    <t>210</t>
  </si>
  <si>
    <t>Sandur</t>
  </si>
  <si>
    <t>35d</t>
  </si>
  <si>
    <t>Maskinmiðstøðin á Sandi, verkstað</t>
  </si>
  <si>
    <t>Heimasandsvegur 145</t>
  </si>
  <si>
    <t>Maskinmiðstøðin á Sandi, umsiting</t>
  </si>
  <si>
    <t>1200 Vágar</t>
  </si>
  <si>
    <t>61n</t>
  </si>
  <si>
    <t>Traðarvegur 34, hjábygningur</t>
  </si>
  <si>
    <t>Traðarvegur 34</t>
  </si>
  <si>
    <t>360</t>
  </si>
  <si>
    <t>Sandavágur</t>
  </si>
  <si>
    <t>Fíggjarmál</t>
  </si>
  <si>
    <t>319h</t>
  </si>
  <si>
    <t>Sjóvinnustýrið</t>
  </si>
  <si>
    <t>Á Hillingatanga 2</t>
  </si>
  <si>
    <t>422n</t>
  </si>
  <si>
    <t>Landsverk í Vagum</t>
  </si>
  <si>
    <t>Á Hálsi 12</t>
  </si>
  <si>
    <t>380</t>
  </si>
  <si>
    <t>Sørvágur</t>
  </si>
  <si>
    <t>1300 Streymoy</t>
  </si>
  <si>
    <t>56cb</t>
  </si>
  <si>
    <t>Umhvørvisstovan</t>
  </si>
  <si>
    <t>Matrikkulstovan</t>
  </si>
  <si>
    <t>Traðagøta 38</t>
  </si>
  <si>
    <t>160</t>
  </si>
  <si>
    <t>Argir</t>
  </si>
  <si>
    <t>56cd</t>
  </si>
  <si>
    <t>Fíggjarmálaráðið</t>
  </si>
  <si>
    <t>Albert Hall</t>
  </si>
  <si>
    <t>Kvíggjartún 1</t>
  </si>
  <si>
    <t>56ø</t>
  </si>
  <si>
    <t>Sambýlið á Garðsgøtu</t>
  </si>
  <si>
    <t>Garðsgøta 20</t>
  </si>
  <si>
    <t>56ca</t>
  </si>
  <si>
    <t>Verkstaðið Vón</t>
  </si>
  <si>
    <t>Hóvabrekka 1</t>
  </si>
  <si>
    <t>1492b</t>
  </si>
  <si>
    <t>Akstovan í Klaksvík</t>
  </si>
  <si>
    <t>Ziskagøta 9</t>
  </si>
  <si>
    <t>700</t>
  </si>
  <si>
    <t>Klaksvík</t>
  </si>
  <si>
    <t>1173a</t>
  </si>
  <si>
    <t>Glasi</t>
  </si>
  <si>
    <t>Janusargøta 3</t>
  </si>
  <si>
    <t>100</t>
  </si>
  <si>
    <t>Tórshavn</t>
  </si>
  <si>
    <t>1173c</t>
  </si>
  <si>
    <t>Handilsskúlin</t>
  </si>
  <si>
    <t>Janusargøta 2</t>
  </si>
  <si>
    <t>Skúlaheimið í Marknagili</t>
  </si>
  <si>
    <t>Janusargøta 1</t>
  </si>
  <si>
    <t>FISK</t>
  </si>
  <si>
    <t>736v</t>
  </si>
  <si>
    <t>Tilbúgvingarstovnurin</t>
  </si>
  <si>
    <t>Tinghúsvegur 64</t>
  </si>
  <si>
    <t>1315b</t>
  </si>
  <si>
    <t>Mentamálaráðið</t>
  </si>
  <si>
    <t>Mannaskarð 2</t>
  </si>
  <si>
    <t>1017d</t>
  </si>
  <si>
    <t>Læraraskúlin</t>
  </si>
  <si>
    <t>á Frælsinum 20</t>
  </si>
  <si>
    <t>1026a</t>
  </si>
  <si>
    <t>Fróðskaparsetrið</t>
  </si>
  <si>
    <t>V.U. Hammershaimbs gøta 22</t>
  </si>
  <si>
    <t>7</t>
  </si>
  <si>
    <t>Sornfelli, radome og bunkar</t>
  </si>
  <si>
    <t>Sornfelli</t>
  </si>
  <si>
    <t>185</t>
  </si>
  <si>
    <t>Kaldbaksbotnur</t>
  </si>
  <si>
    <t>1035c</t>
  </si>
  <si>
    <t>Sernámsdepilin á Trøðni</t>
  </si>
  <si>
    <t>Skúlin á Trøðni</t>
  </si>
  <si>
    <t>Á Frælsinum 32</t>
  </si>
  <si>
    <t>Pedelhúsið</t>
  </si>
  <si>
    <t>Á Frælsinum 28</t>
  </si>
  <si>
    <t>1035h</t>
  </si>
  <si>
    <t>Frælsinum 30</t>
  </si>
  <si>
    <t>Sethúsið</t>
  </si>
  <si>
    <t>Á Frælsinum 30</t>
  </si>
  <si>
    <t>Tjóðsavnið á Debesartrøð</t>
  </si>
  <si>
    <t>Bátahøllin</t>
  </si>
  <si>
    <t>V.U. Hammershaimbsgøta 13</t>
  </si>
  <si>
    <t>1026b</t>
  </si>
  <si>
    <t>Heilsufrøðiliga Starvsstovan</t>
  </si>
  <si>
    <t>V.U. Hammershaimbsgøta 11</t>
  </si>
  <si>
    <t>Fróðskaparsetrið "Gróthúsið"</t>
  </si>
  <si>
    <t>J.C. Svabos Gøta 14</t>
  </si>
  <si>
    <t>1025a</t>
  </si>
  <si>
    <t>Føroya Landsbókasavn</t>
  </si>
  <si>
    <t>J.C. Svabos Gøta 16</t>
  </si>
  <si>
    <t>Løgmansdeldin</t>
  </si>
  <si>
    <t>1</t>
  </si>
  <si>
    <t>Sjó- og Vektarbúðin</t>
  </si>
  <si>
    <t>Tinganes 6</t>
  </si>
  <si>
    <t>317b</t>
  </si>
  <si>
    <t>Maskinmiðstøðin í Kollafirði</t>
  </si>
  <si>
    <t>Landsfjósið 2</t>
  </si>
  <si>
    <t>410</t>
  </si>
  <si>
    <t>Kollafjørður</t>
  </si>
  <si>
    <t>19</t>
  </si>
  <si>
    <t>Sanatorii</t>
  </si>
  <si>
    <t>Hoydalar</t>
  </si>
  <si>
    <t>Sanatoriivegur 10</t>
  </si>
  <si>
    <t>188</t>
  </si>
  <si>
    <t>Hoyvík</t>
  </si>
  <si>
    <t>Nýggjahús, í Hoydølum</t>
  </si>
  <si>
    <t>Sanatoriivegur 5</t>
  </si>
  <si>
    <t>Pedelhúsið, í Hoydølum</t>
  </si>
  <si>
    <t>48</t>
  </si>
  <si>
    <t>Læknahúsið, í Hoydølum</t>
  </si>
  <si>
    <t>Hvítanesvegur 4</t>
  </si>
  <si>
    <t>bilhús/Hall</t>
  </si>
  <si>
    <t>Mjørkadalur, høvuðsbygningur</t>
  </si>
  <si>
    <t>Mjørkadalur 2</t>
  </si>
  <si>
    <t>Mjørkadalur, barak 27</t>
  </si>
  <si>
    <t>Smáttan</t>
  </si>
  <si>
    <t>Mjørkadalur, barak 25</t>
  </si>
  <si>
    <t>Mjørkadalur, barak 26</t>
  </si>
  <si>
    <t>Mjørkadalur, barak 28</t>
  </si>
  <si>
    <t>Garaga og goymsla</t>
  </si>
  <si>
    <t>319a</t>
  </si>
  <si>
    <t>Royndarstova í Hundsarabotni</t>
  </si>
  <si>
    <t>Hundsarabotnur 2</t>
  </si>
  <si>
    <t>415</t>
  </si>
  <si>
    <t>318b</t>
  </si>
  <si>
    <t>Búnaðardepilin</t>
  </si>
  <si>
    <t>Frammi Í Dal 166</t>
  </si>
  <si>
    <t>Fjósið</t>
  </si>
  <si>
    <t>Verkstað</t>
  </si>
  <si>
    <t>Løðan</t>
  </si>
  <si>
    <t>Maskinmiðstøðin í Kollafirði, goymsla</t>
  </si>
  <si>
    <t>Landsfjósið 1</t>
  </si>
  <si>
    <t>Dugni skúlin</t>
  </si>
  <si>
    <t>Við Áir 1</t>
  </si>
  <si>
    <t>430</t>
  </si>
  <si>
    <t>Hvalvík</t>
  </si>
  <si>
    <t>Trygdardepilin við Áir</t>
  </si>
  <si>
    <t>Við Áir 2</t>
  </si>
  <si>
    <t>84</t>
  </si>
  <si>
    <t>Mýrisóljan</t>
  </si>
  <si>
    <t>Depil Fjølbrekað</t>
  </si>
  <si>
    <t>Gerðisvegur 5</t>
  </si>
  <si>
    <t>620</t>
  </si>
  <si>
    <t>Runavík</t>
  </si>
  <si>
    <t>1aæ</t>
  </si>
  <si>
    <t>Tjóðsavnið Brekkutún</t>
  </si>
  <si>
    <t>Tjóðsavnið</t>
  </si>
  <si>
    <t>Brekkutún 6</t>
  </si>
  <si>
    <t>168d</t>
  </si>
  <si>
    <t>Rásin</t>
  </si>
  <si>
    <t>Heiðavegur 67</t>
  </si>
  <si>
    <t>600</t>
  </si>
  <si>
    <t>Saltangará</t>
  </si>
  <si>
    <t>1a</t>
  </si>
  <si>
    <t>Sambýlið á Blikagøtu</t>
  </si>
  <si>
    <t>Blikagøta 75</t>
  </si>
  <si>
    <t>1000e</t>
  </si>
  <si>
    <t>Eystan Heyg 2</t>
  </si>
  <si>
    <t>Eystan Heyg 4</t>
  </si>
  <si>
    <t>1000e og 1000a</t>
  </si>
  <si>
    <t>Sambýlið Eystan Hey</t>
  </si>
  <si>
    <t>Eystan Heyg 6</t>
  </si>
  <si>
    <t>66 og 21</t>
  </si>
  <si>
    <t>Høllin í Kaldbak</t>
  </si>
  <si>
    <t>Biofar</t>
  </si>
  <si>
    <t>Mjólkargøta 7</t>
  </si>
  <si>
    <t>180</t>
  </si>
  <si>
    <t>Kaldbak</t>
  </si>
  <si>
    <t>969c og 969a</t>
  </si>
  <si>
    <t>H-bygningur</t>
  </si>
  <si>
    <t>Sandagerðisvegur 8</t>
  </si>
  <si>
    <t>1000a</t>
  </si>
  <si>
    <t>B75</t>
  </si>
  <si>
    <t>Bygningur 52</t>
  </si>
  <si>
    <t>Eirargarður 2</t>
  </si>
  <si>
    <t>Eirargarður 16A &amp; B</t>
  </si>
  <si>
    <t>Bygningur 43</t>
  </si>
  <si>
    <t>Eirargarður 16a</t>
  </si>
  <si>
    <t>Eirargarður 14A &amp; B</t>
  </si>
  <si>
    <t>Bygningur 41 "P55, P60, P70, P80"</t>
  </si>
  <si>
    <t>Eirargarður 14a</t>
  </si>
  <si>
    <t>883n</t>
  </si>
  <si>
    <t>Sambúlið, Torfinsgøta 41</t>
  </si>
  <si>
    <t>Torfinsgøta 41</t>
  </si>
  <si>
    <t>1023a</t>
  </si>
  <si>
    <t>Havstovan</t>
  </si>
  <si>
    <t>Nóatún 1</t>
  </si>
  <si>
    <t>1093c</t>
  </si>
  <si>
    <t>Savnshúsið á Smiðjugerði</t>
  </si>
  <si>
    <t>Smiðjugerði 5</t>
  </si>
  <si>
    <t>Vinnuháskúlin</t>
  </si>
  <si>
    <t>Sjómansskúlin</t>
  </si>
  <si>
    <t>Nóatún 2</t>
  </si>
  <si>
    <t>1029</t>
  </si>
  <si>
    <t>Landsskjalasavnið</t>
  </si>
  <si>
    <t>Postmeistarahúsið</t>
  </si>
  <si>
    <t>V.U. Hammershaimbsgøta 18</t>
  </si>
  <si>
    <t>Náttúrugripasavnið á Debesartrøð</t>
  </si>
  <si>
    <t>Lítlahús</t>
  </si>
  <si>
    <t>V.U. Hammershaimbsgøta 26</t>
  </si>
  <si>
    <t>Ovastova</t>
  </si>
  <si>
    <t>Nóatún 7</t>
  </si>
  <si>
    <t>1027a</t>
  </si>
  <si>
    <t>Reinshús</t>
  </si>
  <si>
    <t>Handan Á 5</t>
  </si>
  <si>
    <t>951c</t>
  </si>
  <si>
    <t>Setur, Kt-deildin</t>
  </si>
  <si>
    <t>J.C. Svabos Gøta 7</t>
  </si>
  <si>
    <t>B73</t>
  </si>
  <si>
    <t>Bygningur 51</t>
  </si>
  <si>
    <t>Eirargarður 1-3</t>
  </si>
  <si>
    <t>Skansapakkhúsið</t>
  </si>
  <si>
    <t>Tinganes 8</t>
  </si>
  <si>
    <t>Stokkastovan</t>
  </si>
  <si>
    <t>Tinganes 9</t>
  </si>
  <si>
    <t>Sethúsini</t>
  </si>
  <si>
    <t>Tinganes 7</t>
  </si>
  <si>
    <t>Bryggjhúsið</t>
  </si>
  <si>
    <t>Tinganes 3</t>
  </si>
  <si>
    <t>Bakkapakkhúsið</t>
  </si>
  <si>
    <t>Tinganes 4</t>
  </si>
  <si>
    <t>Leigubúðin</t>
  </si>
  <si>
    <t>Tinganes 2</t>
  </si>
  <si>
    <t>Munkastova</t>
  </si>
  <si>
    <t>Skibsteds Pakkhús</t>
  </si>
  <si>
    <t>2</t>
  </si>
  <si>
    <t>Portugálið</t>
  </si>
  <si>
    <t>Tinganes 1</t>
  </si>
  <si>
    <t>149</t>
  </si>
  <si>
    <t>Skansagarður</t>
  </si>
  <si>
    <t>Reyngøta 24</t>
  </si>
  <si>
    <t>12c</t>
  </si>
  <si>
    <t>Egholms hús</t>
  </si>
  <si>
    <t>Prestagarðurin</t>
  </si>
  <si>
    <t>Reyngøta 37</t>
  </si>
  <si>
    <t>3</t>
  </si>
  <si>
    <t>Pakkhúsið á Sælingahellu</t>
  </si>
  <si>
    <t>Undir Kjallara 10</t>
  </si>
  <si>
    <t>18b</t>
  </si>
  <si>
    <t>Vinnumálaráðið</t>
  </si>
  <si>
    <t>Undir Kjallara 7</t>
  </si>
  <si>
    <t>36</t>
  </si>
  <si>
    <t>Kristnastova</t>
  </si>
  <si>
    <t>Gongin 20</t>
  </si>
  <si>
    <t>Salurin</t>
  </si>
  <si>
    <t>13</t>
  </si>
  <si>
    <t>Evensens pakkhús</t>
  </si>
  <si>
    <t>Gongin 11</t>
  </si>
  <si>
    <t>Evensens pakkhús, síðubygningur</t>
  </si>
  <si>
    <t>Undir Kjallara 8</t>
  </si>
  <si>
    <t>9</t>
  </si>
  <si>
    <t>K. Poulsen</t>
  </si>
  <si>
    <t>Reynagarður</t>
  </si>
  <si>
    <t>Reyngøta 33</t>
  </si>
  <si>
    <t>Suðurlonin</t>
  </si>
  <si>
    <t>Reyngøta 35</t>
  </si>
  <si>
    <t>Løgting</t>
  </si>
  <si>
    <t>421</t>
  </si>
  <si>
    <t>Tinghúsið</t>
  </si>
  <si>
    <t>Løgtingshúsið</t>
  </si>
  <si>
    <t>Tinghúsvegur 1</t>
  </si>
  <si>
    <t>Føroya Løgting</t>
  </si>
  <si>
    <t>Telegrafstøðin</t>
  </si>
  <si>
    <t>Tinghúsvegur 3</t>
  </si>
  <si>
    <t>1043l</t>
  </si>
  <si>
    <t>Bóndaheygur 3</t>
  </si>
  <si>
    <t>Sambýlið við Heyggjar</t>
  </si>
  <si>
    <t>1365aq</t>
  </si>
  <si>
    <t>Børkugøta 1</t>
  </si>
  <si>
    <t>1470en</t>
  </si>
  <si>
    <t>Sundsvegur 72</t>
  </si>
  <si>
    <t>1463a</t>
  </si>
  <si>
    <t>Verkhúsið Virkni</t>
  </si>
  <si>
    <t>Berjabrekka 2</t>
  </si>
  <si>
    <t>1046y</t>
  </si>
  <si>
    <t>Bóndaheygur 14</t>
  </si>
  <si>
    <t>892k</t>
  </si>
  <si>
    <t>Sambýlið á  Grønlandsvegnum</t>
  </si>
  <si>
    <t>Grønlandsvegur 59</t>
  </si>
  <si>
    <t>1182e</t>
  </si>
  <si>
    <t>Í Svanga 24</t>
  </si>
  <si>
    <t>1365av</t>
  </si>
  <si>
    <t>Smærugøta 29</t>
  </si>
  <si>
    <t>723g</t>
  </si>
  <si>
    <t>Tjaldurs Apotek</t>
  </si>
  <si>
    <t>R.C. Effersøes Gøta 31</t>
  </si>
  <si>
    <t>1326n</t>
  </si>
  <si>
    <t>Akstovan í Tórshavn</t>
  </si>
  <si>
    <t>Hoyvíksvegur 57</t>
  </si>
  <si>
    <t>2a</t>
  </si>
  <si>
    <t>Kúrdalsvegur 16</t>
  </si>
  <si>
    <t>47d</t>
  </si>
  <si>
    <t>Bygingar í Havnadali</t>
  </si>
  <si>
    <t>Lv bygingar</t>
  </si>
  <si>
    <t>Velbastaðarvegur 101</t>
  </si>
  <si>
    <t>176</t>
  </si>
  <si>
    <t>Velbastaður</t>
  </si>
  <si>
    <t>1uv</t>
  </si>
  <si>
    <t>Niðaragøta 15</t>
  </si>
  <si>
    <t>1338b</t>
  </si>
  <si>
    <t>Gróðurstøðin</t>
  </si>
  <si>
    <t>bygningur 1</t>
  </si>
  <si>
    <t>Hvítanesvegur 3</t>
  </si>
  <si>
    <t>1re</t>
  </si>
  <si>
    <t>Sambýlið í Pætursgøtu 3</t>
  </si>
  <si>
    <t>Pætursgøta 3</t>
  </si>
  <si>
    <t>bygningur 2</t>
  </si>
  <si>
    <t>943</t>
  </si>
  <si>
    <t>Landslæknahúsið</t>
  </si>
  <si>
    <t>Sigmundargøta 5</t>
  </si>
  <si>
    <t>976</t>
  </si>
  <si>
    <t>A-bygningur</t>
  </si>
  <si>
    <t>Bygningur 21 "Dronning Alexandrines hospital"</t>
  </si>
  <si>
    <t>1333f</t>
  </si>
  <si>
    <t>Apotekið, framleiðslubygningur</t>
  </si>
  <si>
    <t>Staravegur 15</t>
  </si>
  <si>
    <t>643b</t>
  </si>
  <si>
    <t>Apotekið, sethús</t>
  </si>
  <si>
    <t>M.A. Winthers Gøta 4</t>
  </si>
  <si>
    <t>1452c</t>
  </si>
  <si>
    <t>Kringvarp Føroya</t>
  </si>
  <si>
    <t>Norðari Ringvegur 20</t>
  </si>
  <si>
    <t>749a</t>
  </si>
  <si>
    <t>Studni Hoydalsvegur 1</t>
  </si>
  <si>
    <t>Yrkisdepilin Studni</t>
  </si>
  <si>
    <t>Hoydalsvegur 1</t>
  </si>
  <si>
    <t>216y</t>
  </si>
  <si>
    <t>Fiskivinnuskúlin</t>
  </si>
  <si>
    <t>Fjarðarvegur 4</t>
  </si>
  <si>
    <t>350</t>
  </si>
  <si>
    <t>Vestmanna</t>
  </si>
  <si>
    <t>56cc</t>
  </si>
  <si>
    <t>Næmingaheimið á Argjun</t>
  </si>
  <si>
    <t>Næmingaheimið</t>
  </si>
  <si>
    <t>Hóvabrekka 3</t>
  </si>
  <si>
    <t>1au</t>
  </si>
  <si>
    <t>Sambýlið, á Mýruni 4</t>
  </si>
  <si>
    <t>Á Mýrini 4</t>
  </si>
  <si>
    <t>683I</t>
  </si>
  <si>
    <t>Sambýlið, Stoffalág 64</t>
  </si>
  <si>
    <t>Stoffalág 64</t>
  </si>
  <si>
    <t>863h</t>
  </si>
  <si>
    <t>Fugloyarvegur 9</t>
  </si>
  <si>
    <t>1vi</t>
  </si>
  <si>
    <t>Sambýlið í Ovaragøtu</t>
  </si>
  <si>
    <t>Ovaragøta 46</t>
  </si>
  <si>
    <t>1340e</t>
  </si>
  <si>
    <t>Vinnuháskúlin, Maskinskúlin</t>
  </si>
  <si>
    <t>Undir Krákugjógv 15</t>
  </si>
  <si>
    <t>1334</t>
  </si>
  <si>
    <t>Veðurstøðin</t>
  </si>
  <si>
    <t>Hoyvíksvegur 69</t>
  </si>
  <si>
    <t>981</t>
  </si>
  <si>
    <t>Prestagarðurin í Sandagerði</t>
  </si>
  <si>
    <t>Sandagerðisvegur 10</t>
  </si>
  <si>
    <t>Prestagarðurin í Sandagerði, úthús</t>
  </si>
  <si>
    <t>1232</t>
  </si>
  <si>
    <t>Oyggjarvegur 38</t>
  </si>
  <si>
    <t>180g</t>
  </si>
  <si>
    <t>Bryggiubakki 12</t>
  </si>
  <si>
    <t>gl. Útvarpshúsið</t>
  </si>
  <si>
    <t>Undir Bryggjubakka 11</t>
  </si>
  <si>
    <t>618</t>
  </si>
  <si>
    <t>Nautiska royndarkamarið á Skansanum</t>
  </si>
  <si>
    <t>Eystara Bryggja 20</t>
  </si>
  <si>
    <t>525n</t>
  </si>
  <si>
    <t>Lútzenstrøð 4</t>
  </si>
  <si>
    <t>Lützenstrøð 4</t>
  </si>
  <si>
    <t>Hjallur/neyst</t>
  </si>
  <si>
    <t>12a</t>
  </si>
  <si>
    <t>Johs. J. Olsen, vestur</t>
  </si>
  <si>
    <t>Reyngøta 29</t>
  </si>
  <si>
    <t>Johs. J.Olsen, eystur</t>
  </si>
  <si>
    <t>B74 "P30"</t>
  </si>
  <si>
    <t>Bygningur 53</t>
  </si>
  <si>
    <t>Eirargarður 4</t>
  </si>
  <si>
    <t>B72</t>
  </si>
  <si>
    <t>Bygningur 54</t>
  </si>
  <si>
    <t>Eirargarður 6</t>
  </si>
  <si>
    <t>B71</t>
  </si>
  <si>
    <t>Bygningur 55</t>
  </si>
  <si>
    <t>Eirargarður 8</t>
  </si>
  <si>
    <t>Sjúkrabilar</t>
  </si>
  <si>
    <t>Sjúkraflutningstænastan</t>
  </si>
  <si>
    <t>Á Frælsinum 14</t>
  </si>
  <si>
    <t>4cl, 4bs og 4cm</t>
  </si>
  <si>
    <t>Reynstún</t>
  </si>
  <si>
    <t>Reynstún 2</t>
  </si>
  <si>
    <t>56cl</t>
  </si>
  <si>
    <t>Kvíggjartún</t>
  </si>
  <si>
    <t>Kvíggjartún 7</t>
  </si>
  <si>
    <t>893s</t>
  </si>
  <si>
    <t>Grønlandsvegur 63</t>
  </si>
  <si>
    <t>Ambolatorii</t>
  </si>
  <si>
    <t>Bygningur 24</t>
  </si>
  <si>
    <t>J.C. Svabos Gøta 62</t>
  </si>
  <si>
    <t>C-bygningur</t>
  </si>
  <si>
    <t>Bygningur 12</t>
  </si>
  <si>
    <t>J.C. Svabos Gøta 49</t>
  </si>
  <si>
    <t>976 og 969c</t>
  </si>
  <si>
    <t>B-bygningur</t>
  </si>
  <si>
    <t>Bygningur 22</t>
  </si>
  <si>
    <t>J.C. Svabos Gøta 45</t>
  </si>
  <si>
    <t>969i</t>
  </si>
  <si>
    <t>G bygningur</t>
  </si>
  <si>
    <t>Bygningur 25</t>
  </si>
  <si>
    <t>J.C. Svabos Gøta 47</t>
  </si>
  <si>
    <t>E-bygningur</t>
  </si>
  <si>
    <t>Bygningur 23, Eygnadeildin</t>
  </si>
  <si>
    <t>J.C. Svabos Gøta 41</t>
  </si>
  <si>
    <t>Veitsluhøll og køkur</t>
  </si>
  <si>
    <t>Bygningur 13, 14, 15, 16</t>
  </si>
  <si>
    <t>Eirargarður 7</t>
  </si>
  <si>
    <t>P40</t>
  </si>
  <si>
    <t>Bygningur 33, 34, 35</t>
  </si>
  <si>
    <t>Eirargarður 17</t>
  </si>
  <si>
    <t>P50</t>
  </si>
  <si>
    <t>Bygningur 36, 37, 38</t>
  </si>
  <si>
    <t>Eirargarður 19</t>
  </si>
  <si>
    <t>Fyrisitingarbygningur</t>
  </si>
  <si>
    <t>Bygningur 11</t>
  </si>
  <si>
    <t>Eirargarður 13</t>
  </si>
  <si>
    <t>Barna- og ungdómspsykiatri</t>
  </si>
  <si>
    <t>Bygningur 31</t>
  </si>
  <si>
    <t>Eirargarður 15</t>
  </si>
  <si>
    <t>Vaskarí og verkstað</t>
  </si>
  <si>
    <t>Bygningur 17, 18, 19</t>
  </si>
  <si>
    <t>Eirargarður 11</t>
  </si>
  <si>
    <t>Náttúruvísindadeildin</t>
  </si>
  <si>
    <t>Nóatún 3</t>
  </si>
  <si>
    <t>978</t>
  </si>
  <si>
    <t>Neyst nr.4</t>
  </si>
  <si>
    <t>Neyst í Sandagerði</t>
  </si>
  <si>
    <t>977a</t>
  </si>
  <si>
    <t>Neyst nr. 3</t>
  </si>
  <si>
    <t>977b</t>
  </si>
  <si>
    <t>Neyst nr. 2</t>
  </si>
  <si>
    <t>977c</t>
  </si>
  <si>
    <t>Neyst nr. 1</t>
  </si>
  <si>
    <t>980</t>
  </si>
  <si>
    <t>Baðihús</t>
  </si>
  <si>
    <t>Smiðjan</t>
  </si>
  <si>
    <t>Hundsarabotnur 3</t>
  </si>
  <si>
    <t>1000b</t>
  </si>
  <si>
    <t>Sethús, Heygsvegur 19</t>
  </si>
  <si>
    <t>Heygsvegur 19</t>
  </si>
  <si>
    <t>Heygsvegur 19, úthús</t>
  </si>
  <si>
    <t>90a</t>
  </si>
  <si>
    <t>Landsverk Hústoft</t>
  </si>
  <si>
    <t>Hústoftavegur</t>
  </si>
  <si>
    <t>627</t>
  </si>
  <si>
    <t>Lamba</t>
  </si>
  <si>
    <t>212</t>
  </si>
  <si>
    <t>Húsið við Brúnna</t>
  </si>
  <si>
    <t>Víkavegur 1</t>
  </si>
  <si>
    <t>437</t>
  </si>
  <si>
    <t>Nesvík</t>
  </si>
  <si>
    <t>Løvan</t>
  </si>
  <si>
    <t>Turkihúsið</t>
  </si>
  <si>
    <t>Kúrdalsvegur 14</t>
  </si>
  <si>
    <t>Hjallur</t>
  </si>
  <si>
    <t>1400 Eysturoy</t>
  </si>
  <si>
    <t>1e</t>
  </si>
  <si>
    <t>Sambýlið Rúnarvegi 6</t>
  </si>
  <si>
    <t>Rúnarvegur 6</t>
  </si>
  <si>
    <t>266z</t>
  </si>
  <si>
    <t>Sambýlið á Rúnarvegi 3</t>
  </si>
  <si>
    <t>Rúnarvegur 3</t>
  </si>
  <si>
    <t>871cl og 871h</t>
  </si>
  <si>
    <t>Miðnám á Kambsdali</t>
  </si>
  <si>
    <t>Dalsvegur 1</t>
  </si>
  <si>
    <t>530</t>
  </si>
  <si>
    <t>Fuglafjørður</t>
  </si>
  <si>
    <t>26b</t>
  </si>
  <si>
    <t>Smiðjan á Lambareiði</t>
  </si>
  <si>
    <t>Skriðugøta 2</t>
  </si>
  <si>
    <t>626</t>
  </si>
  <si>
    <t>Lambareiði</t>
  </si>
  <si>
    <t>105c</t>
  </si>
  <si>
    <t>Apotekið í Eysturoy</t>
  </si>
  <si>
    <t>Mýravegur 6</t>
  </si>
  <si>
    <t>1500 Borðoy-Kunoy-Viðoy</t>
  </si>
  <si>
    <t>126f</t>
  </si>
  <si>
    <t>Kelduskákið</t>
  </si>
  <si>
    <t>Kelduskákið 2</t>
  </si>
  <si>
    <t>1650am</t>
  </si>
  <si>
    <t>Sjónám, Borðoyavík</t>
  </si>
  <si>
    <t>Borðoyavík</t>
  </si>
  <si>
    <t>590h</t>
  </si>
  <si>
    <t>Sambýlið við Mylnutún</t>
  </si>
  <si>
    <t>Við Mylnutún 7</t>
  </si>
  <si>
    <t>475</t>
  </si>
  <si>
    <t>Apotekið í Norðoyggjum</t>
  </si>
  <si>
    <t>Klaksvíksvegur 5</t>
  </si>
  <si>
    <t>163aE</t>
  </si>
  <si>
    <t>Sjónám á Faktorsvegi</t>
  </si>
  <si>
    <t>Faktorsvegur 14</t>
  </si>
  <si>
    <t>192</t>
  </si>
  <si>
    <t>Klaksvíkar sjúkrahús, høvðusbygningur</t>
  </si>
  <si>
    <t>Sjúkrahúsbrekka 1</t>
  </si>
  <si>
    <t>Klaksvíkar sjúkrahús, millumbygningur</t>
  </si>
  <si>
    <t>Klaksvíkar Sjúkrahús "Norðoya Røktarheim"</t>
  </si>
  <si>
    <t>Víkavegur 40</t>
  </si>
  <si>
    <t>752b</t>
  </si>
  <si>
    <t>Tekniski Skúli og Næmingaheimið, TSK</t>
  </si>
  <si>
    <t>Heygavegur 1a</t>
  </si>
  <si>
    <t>712c</t>
  </si>
  <si>
    <t>Sambýlið Mýruvegur</t>
  </si>
  <si>
    <t>Mýrivegur 13</t>
  </si>
  <si>
    <t>hjá Emil</t>
  </si>
  <si>
    <t>Mýrivegur 15</t>
  </si>
  <si>
    <t>163o</t>
  </si>
  <si>
    <t>BASK</t>
  </si>
  <si>
    <t>Klaksvíksvegur 78</t>
  </si>
  <si>
    <t>Klaksvíkar Sjúkrahús, starvsfólkabygningur</t>
  </si>
  <si>
    <t>Víkavegur 44</t>
  </si>
  <si>
    <t>Læknahúsið í Klaksvík</t>
  </si>
  <si>
    <t>Gula hús</t>
  </si>
  <si>
    <t>Klaksvíksvegur 69</t>
  </si>
  <si>
    <t>Vegastøðin í Hvannasundi, skrivstova</t>
  </si>
  <si>
    <t>Sandoyravegur 22a</t>
  </si>
  <si>
    <t>740</t>
  </si>
  <si>
    <t>Hvannasund</t>
  </si>
  <si>
    <t>Vegastøðin í Hvannasundi, garaga</t>
  </si>
  <si>
    <t>Sandoyravegur 22b</t>
  </si>
  <si>
    <t>Sambýlið á Mýrivegi, úthús</t>
  </si>
  <si>
    <t>Mýrivegur 13b</t>
  </si>
  <si>
    <t>233</t>
  </si>
  <si>
    <t>Læknahúsini</t>
  </si>
  <si>
    <t>Víkavegur 71</t>
  </si>
  <si>
    <t>Postnr.</t>
  </si>
  <si>
    <t>Stødd 
"meting"</t>
  </si>
  <si>
    <t xml:space="preserve">  § 1</t>
  </si>
  <si>
    <t xml:space="preserve">  § 2</t>
  </si>
  <si>
    <t xml:space="preserve">  § 3</t>
  </si>
  <si>
    <t xml:space="preserve">  § 5</t>
  </si>
  <si>
    <t xml:space="preserve">  § 6</t>
  </si>
  <si>
    <t xml:space="preserve">  § 7</t>
  </si>
  <si>
    <t xml:space="preserve">  §11</t>
  </si>
  <si>
    <t xml:space="preserve">  §12</t>
  </si>
  <si>
    <t xml:space="preserve">  §13</t>
  </si>
  <si>
    <t xml:space="preserve">  §17</t>
  </si>
  <si>
    <t>Ting</t>
  </si>
  <si>
    <t>LØG</t>
  </si>
  <si>
    <t>FMR</t>
  </si>
  <si>
    <t>VMR</t>
  </si>
  <si>
    <t>MMR</t>
  </si>
  <si>
    <t>HMR</t>
  </si>
  <si>
    <t>AMR</t>
  </si>
  <si>
    <t>UMR</t>
  </si>
  <si>
    <t>SMR</t>
  </si>
  <si>
    <t>Grønlandsvegur 63a og b</t>
  </si>
  <si>
    <t>Prísur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</si>
</sst>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\ &quot;m²&quot;"/>
    <numFmt numFmtId="166" formatCode="0\ &quot;ognir&quot;"/>
    <numFmt numFmtId="167" formatCode="0.0%"/>
  </numFmts>
  <fonts count="11" x14ac:knownFonts="1">
    <font>
      <sz val="11"/>
      <color rgb="FF000000"/>
      <name val="Calibri"/>
      <family val="2"/>
    </font>
    <font>
      <b/>
      <sz val="11"/>
      <color rgb="FFFFFFFF"/>
      <name val="Microsoft Sans Serif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497B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 applyBorder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</cellStyleXfs>
  <cellXfs count="43">
    <xf numFmtId="0" fontId="0" fillId="0" borderId="0" xfId="0"/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64" fontId="0" fillId="0" borderId="0" xfId="2" applyNumberFormat="1" applyFont="1" applyAlignment="1">
      <alignment horizontal="center"/>
    </xf>
    <xf numFmtId="164" fontId="1" fillId="2" borderId="1" xfId="2" applyNumberFormat="1" applyFont="1" applyFill="1" applyBorder="1" applyAlignment="1">
      <alignment horizontal="center" vertical="center" wrapText="1"/>
    </xf>
    <xf numFmtId="165" fontId="1" fillId="2" borderId="4" xfId="2" applyNumberFormat="1" applyFont="1" applyFill="1" applyBorder="1" applyAlignment="1">
      <alignment horizontal="center" vertical="center" wrapText="1"/>
    </xf>
    <xf numFmtId="165" fontId="2" fillId="0" borderId="2" xfId="2" applyNumberFormat="1" applyFont="1" applyBorder="1" applyAlignment="1">
      <alignment horizontal="center" vertical="top" wrapText="1"/>
    </xf>
    <xf numFmtId="165" fontId="2" fillId="0" borderId="3" xfId="2" applyNumberFormat="1" applyFont="1" applyBorder="1" applyAlignment="1">
      <alignment horizontal="center" vertical="top" wrapText="1"/>
    </xf>
    <xf numFmtId="166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7" fontId="9" fillId="0" borderId="0" xfId="1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2" applyNumberFormat="1" applyFont="1" applyAlignment="1">
      <alignment horizontal="center"/>
    </xf>
    <xf numFmtId="0" fontId="9" fillId="0" borderId="0" xfId="0" applyFont="1"/>
    <xf numFmtId="166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166" fontId="10" fillId="0" borderId="19" xfId="0" applyNumberFormat="1" applyFont="1" applyBorder="1" applyAlignment="1">
      <alignment horizontal="center"/>
    </xf>
    <xf numFmtId="165" fontId="10" fillId="0" borderId="19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49" fontId="8" fillId="0" borderId="0" xfId="3" applyNumberFormat="1" applyFont="1" applyAlignment="1">
      <alignment horizontal="center"/>
    </xf>
    <xf numFmtId="49" fontId="8" fillId="0" borderId="0" xfId="4" applyNumberFormat="1" applyFont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5">
    <cellStyle name="Komma" xfId="2" builtinId="3"/>
    <cellStyle name="Normal" xfId="0" builtinId="0"/>
    <cellStyle name="Normal 2 2 2" xfId="4" xr:uid="{72E449F5-B627-4DF5-B6D3-AC25A851F110}"/>
    <cellStyle name="Normal 5" xfId="3" xr:uid="{6D409DE5-7821-46A4-A337-A298289A99F1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9"/>
  <sheetViews>
    <sheetView tabSelected="1" zoomScale="130" zoomScaleNormal="130" workbookViewId="0">
      <pane ySplit="14" topLeftCell="A15" activePane="bottomLeft" state="frozen"/>
      <selection pane="bottomLeft" activeCell="A7" sqref="A7:B7"/>
    </sheetView>
  </sheetViews>
  <sheetFormatPr defaultRowHeight="15" x14ac:dyDescent="0.25"/>
  <cols>
    <col min="1" max="1" width="5.7109375" style="5" customWidth="1"/>
    <col min="2" max="2" width="17.5703125" style="5" hidden="1" customWidth="1"/>
    <col min="3" max="3" width="6.28515625" style="5" bestFit="1" customWidth="1"/>
    <col min="4" max="4" width="11.28515625" bestFit="1" customWidth="1"/>
    <col min="5" max="5" width="12.28515625" bestFit="1" customWidth="1"/>
    <col min="6" max="6" width="20.5703125" customWidth="1"/>
    <col min="7" max="7" width="31.42578125" style="5" bestFit="1" customWidth="1"/>
    <col min="8" max="8" width="34" style="5" bestFit="1" customWidth="1"/>
    <col min="9" max="9" width="9.140625" style="5" bestFit="1" customWidth="1"/>
    <col min="10" max="10" width="11.7109375" style="8" bestFit="1" customWidth="1"/>
    <col min="11" max="11" width="16.85546875" bestFit="1" customWidth="1"/>
    <col min="12" max="12" width="18.28515625" customWidth="1"/>
    <col min="13" max="13" width="20.28515625" customWidth="1"/>
  </cols>
  <sheetData>
    <row r="1" spans="1:13" x14ac:dyDescent="0.25">
      <c r="A1" s="26" t="s">
        <v>19</v>
      </c>
      <c r="B1" s="26"/>
      <c r="C1" s="26"/>
      <c r="D1" s="26"/>
      <c r="E1" s="19">
        <f>COUNTIF(K15:K228,"Landsogn")</f>
        <v>181</v>
      </c>
      <c r="F1" s="20">
        <f>SUMIF($K$15:$K$238,A1,$L$15:$L$238)</f>
        <v>230415.4786</v>
      </c>
    </row>
    <row r="2" spans="1:13" x14ac:dyDescent="0.25">
      <c r="A2" s="27" t="s">
        <v>15</v>
      </c>
      <c r="B2" s="27"/>
      <c r="C2" s="27"/>
      <c r="D2" s="27"/>
      <c r="E2" s="21">
        <f>COUNTIF(K15:K228,"Landsogn á leigugrund")</f>
        <v>33</v>
      </c>
      <c r="F2" s="22">
        <f>SUMIF($K$15:$K$238,A2,$L$15:$L$238)</f>
        <v>17112.400000000001</v>
      </c>
    </row>
    <row r="3" spans="1:13" s="18" customFormat="1" ht="12" x14ac:dyDescent="0.2">
      <c r="A3" s="36" t="s">
        <v>625</v>
      </c>
      <c r="B3" s="36"/>
      <c r="C3" s="28" t="s">
        <v>635</v>
      </c>
      <c r="D3" s="28"/>
      <c r="E3" s="13">
        <f>COUNTIF(D15:D238,"Løgting")</f>
        <v>4</v>
      </c>
      <c r="F3" s="14">
        <f>SUMIF($D$15:$D$238,"Løgting",$L$15:$L$238)</f>
        <v>690</v>
      </c>
      <c r="G3" s="15"/>
      <c r="H3" s="16"/>
      <c r="I3" s="16"/>
      <c r="J3" s="17"/>
    </row>
    <row r="4" spans="1:13" s="18" customFormat="1" ht="12" x14ac:dyDescent="0.2">
      <c r="A4" s="36" t="s">
        <v>626</v>
      </c>
      <c r="B4" s="36"/>
      <c r="C4" s="29" t="s">
        <v>636</v>
      </c>
      <c r="D4" s="29"/>
      <c r="E4" s="13">
        <f>COUNTIF(D15:D238,"Løgmansdeldin")</f>
        <v>30</v>
      </c>
      <c r="F4" s="14">
        <f>SUMIF($D$15:$D$238,"Løgmansdeldin",$L$15:$L$238)</f>
        <v>9684.9926000000014</v>
      </c>
      <c r="G4" s="16"/>
      <c r="H4" s="16"/>
      <c r="I4" s="16"/>
      <c r="J4" s="17"/>
    </row>
    <row r="5" spans="1:13" s="18" customFormat="1" ht="12" x14ac:dyDescent="0.2">
      <c r="A5" s="36" t="s">
        <v>627</v>
      </c>
      <c r="B5" s="36"/>
      <c r="C5" s="30" t="s">
        <v>637</v>
      </c>
      <c r="D5" s="30"/>
      <c r="E5" s="13">
        <f>COUNTIF(D15:D238,"Fíggjarmál")</f>
        <v>4</v>
      </c>
      <c r="F5" s="14">
        <f>SUMIF($D$15:$D$238,"Fíggjarmál",$L$15:$L$238)</f>
        <v>4918</v>
      </c>
      <c r="G5" s="16"/>
      <c r="H5" s="16"/>
      <c r="I5" s="16"/>
      <c r="J5" s="17"/>
    </row>
    <row r="6" spans="1:13" s="18" customFormat="1" ht="12" x14ac:dyDescent="0.2">
      <c r="A6" s="36" t="s">
        <v>628</v>
      </c>
      <c r="B6" s="36"/>
      <c r="C6" s="30" t="s">
        <v>144</v>
      </c>
      <c r="D6" s="30"/>
      <c r="E6" s="13">
        <f>COUNTIF(D15:D238,"FISK")</f>
        <v>6</v>
      </c>
      <c r="F6" s="14">
        <f>SUMIF($D$15:$D$238,"fisk",$L$15:$L$238)</f>
        <v>4312</v>
      </c>
      <c r="G6" s="16"/>
      <c r="H6" s="16"/>
      <c r="I6" s="16"/>
      <c r="J6" s="17"/>
    </row>
    <row r="7" spans="1:13" s="18" customFormat="1" ht="14.25" customHeight="1" x14ac:dyDescent="0.2">
      <c r="A7" s="36" t="s">
        <v>629</v>
      </c>
      <c r="B7" s="36"/>
      <c r="C7" s="30" t="s">
        <v>638</v>
      </c>
      <c r="D7" s="30"/>
      <c r="E7" s="13">
        <f>COUNTIF(D15:D238,"Vinnumál")</f>
        <v>8</v>
      </c>
      <c r="F7" s="14">
        <f>SUMIF($D$15:$D$238,"vinnumál",$L$15:$L$238)</f>
        <v>7752</v>
      </c>
      <c r="G7" s="16"/>
      <c r="H7" s="16"/>
      <c r="I7" s="16"/>
      <c r="J7" s="17"/>
    </row>
    <row r="8" spans="1:13" s="18" customFormat="1" ht="12" x14ac:dyDescent="0.2">
      <c r="A8" s="36" t="s">
        <v>630</v>
      </c>
      <c r="B8" s="36"/>
      <c r="C8" s="30" t="s">
        <v>639</v>
      </c>
      <c r="D8" s="30"/>
      <c r="E8" s="13">
        <f>COUNTIF(D15:D238,"Mentan")</f>
        <v>19</v>
      </c>
      <c r="F8" s="14">
        <f>SUMIF($D$15:$D$238,"mentan",$L$15:$L$238)</f>
        <v>11422.2963</v>
      </c>
      <c r="G8" s="16"/>
      <c r="H8" s="16"/>
      <c r="I8" s="16"/>
      <c r="J8" s="17"/>
    </row>
    <row r="9" spans="1:13" s="18" customFormat="1" ht="12" x14ac:dyDescent="0.2">
      <c r="A9" s="36" t="s">
        <v>631</v>
      </c>
      <c r="B9" s="36"/>
      <c r="C9" s="30" t="s">
        <v>640</v>
      </c>
      <c r="D9" s="30"/>
      <c r="E9" s="13">
        <f>COUNTIF(D15:D238,"Heilsumál")</f>
        <v>42</v>
      </c>
      <c r="F9" s="14">
        <f>SUMIF($D$15:$D$238,"heilsumál",$L$15:$L$238)</f>
        <v>89399</v>
      </c>
      <c r="G9" s="16"/>
      <c r="H9" s="16"/>
      <c r="I9" s="16"/>
      <c r="J9" s="17"/>
    </row>
    <row r="10" spans="1:13" s="18" customFormat="1" ht="12" x14ac:dyDescent="0.2">
      <c r="A10" s="36" t="s">
        <v>632</v>
      </c>
      <c r="B10" s="36"/>
      <c r="C10" s="29" t="s">
        <v>641</v>
      </c>
      <c r="D10" s="29"/>
      <c r="E10" s="13">
        <f>COUNTIF(D15:D238,"Almannamál")</f>
        <v>42</v>
      </c>
      <c r="F10" s="14">
        <f>SUMIF($D$15:$D$238,"almannamál",$L$15:$L$238)</f>
        <v>36858</v>
      </c>
      <c r="G10" s="16"/>
      <c r="H10" s="16"/>
      <c r="I10" s="16"/>
      <c r="J10" s="17"/>
    </row>
    <row r="11" spans="1:13" s="18" customFormat="1" ht="12" x14ac:dyDescent="0.2">
      <c r="A11" s="36" t="s">
        <v>633</v>
      </c>
      <c r="B11" s="36"/>
      <c r="C11" s="29" t="s">
        <v>642</v>
      </c>
      <c r="D11" s="29"/>
      <c r="E11" s="13">
        <f>COUNTIF(D15:D238,"Undirvísing")</f>
        <v>32</v>
      </c>
      <c r="F11" s="14">
        <f>SUMIF($D$15:$D$238,"undirvísing",$L$15:$L$238)</f>
        <v>72525.589700000011</v>
      </c>
      <c r="G11" s="16"/>
      <c r="H11" s="16"/>
      <c r="I11" s="16"/>
      <c r="J11" s="17"/>
    </row>
    <row r="12" spans="1:13" s="18" customFormat="1" ht="12" x14ac:dyDescent="0.2">
      <c r="A12" s="36" t="s">
        <v>634</v>
      </c>
      <c r="B12" s="36"/>
      <c r="C12" s="29" t="s">
        <v>643</v>
      </c>
      <c r="D12" s="29"/>
      <c r="E12" s="13">
        <f>COUNTIF(D15:D238,"Samferðsla")</f>
        <v>27</v>
      </c>
      <c r="F12" s="14">
        <f>SUMIF($D$15:$D$238,"samferðsla",$L$15:$L$238)</f>
        <v>9966</v>
      </c>
      <c r="G12" s="16"/>
      <c r="H12" s="16"/>
      <c r="I12" s="16"/>
      <c r="J12" s="17"/>
    </row>
    <row r="13" spans="1:13" ht="36.75" customHeight="1" x14ac:dyDescent="0.25">
      <c r="A13" s="37" t="s">
        <v>0</v>
      </c>
      <c r="B13" s="38"/>
      <c r="C13" s="39"/>
      <c r="D13" s="34" t="s">
        <v>1</v>
      </c>
      <c r="E13" s="34" t="s">
        <v>2</v>
      </c>
      <c r="F13" s="34" t="s">
        <v>5</v>
      </c>
      <c r="G13" s="34" t="s">
        <v>3</v>
      </c>
      <c r="H13" s="34" t="s">
        <v>4</v>
      </c>
      <c r="I13" s="34" t="s">
        <v>623</v>
      </c>
      <c r="J13" s="34" t="s">
        <v>6</v>
      </c>
      <c r="K13" s="34" t="s">
        <v>7</v>
      </c>
      <c r="L13" s="9" t="s">
        <v>624</v>
      </c>
      <c r="M13" s="34" t="s">
        <v>645</v>
      </c>
    </row>
    <row r="14" spans="1:13" ht="22.5" customHeight="1" x14ac:dyDescent="0.25">
      <c r="A14" s="40"/>
      <c r="B14" s="41"/>
      <c r="C14" s="42"/>
      <c r="D14" s="35"/>
      <c r="E14" s="35"/>
      <c r="F14" s="35"/>
      <c r="G14" s="35"/>
      <c r="H14" s="35"/>
      <c r="I14" s="35"/>
      <c r="J14" s="35"/>
      <c r="K14" s="35"/>
      <c r="L14" s="10">
        <f>SUBTOTAL(9,L15:L228)</f>
        <v>247527.8786</v>
      </c>
      <c r="M14" s="35"/>
    </row>
    <row r="15" spans="1:13" ht="15" customHeight="1" x14ac:dyDescent="0.25">
      <c r="A15" s="23" t="s">
        <v>8</v>
      </c>
      <c r="B15" s="24"/>
      <c r="C15" s="25"/>
      <c r="D15" s="6" t="s">
        <v>9</v>
      </c>
      <c r="E15" s="3" t="s">
        <v>10</v>
      </c>
      <c r="F15" s="1" t="s">
        <v>12</v>
      </c>
      <c r="G15" s="1" t="s">
        <v>11</v>
      </c>
      <c r="H15" s="1"/>
      <c r="I15" s="3" t="s">
        <v>13</v>
      </c>
      <c r="J15" s="3" t="s">
        <v>14</v>
      </c>
      <c r="K15" s="3" t="s">
        <v>15</v>
      </c>
      <c r="L15" s="11">
        <v>600</v>
      </c>
      <c r="M15" s="11"/>
    </row>
    <row r="16" spans="1:13" ht="15" customHeight="1" x14ac:dyDescent="0.25">
      <c r="A16" s="23" t="s">
        <v>8</v>
      </c>
      <c r="B16" s="24"/>
      <c r="C16" s="25"/>
      <c r="D16" s="6" t="s">
        <v>9</v>
      </c>
      <c r="E16" s="3" t="s">
        <v>16</v>
      </c>
      <c r="F16" s="1" t="s">
        <v>18</v>
      </c>
      <c r="G16" s="1" t="s">
        <v>17</v>
      </c>
      <c r="H16" s="1"/>
      <c r="I16" s="3" t="s">
        <v>13</v>
      </c>
      <c r="J16" s="3" t="s">
        <v>14</v>
      </c>
      <c r="K16" s="3" t="s">
        <v>19</v>
      </c>
      <c r="L16" s="11">
        <v>330</v>
      </c>
      <c r="M16" s="11"/>
    </row>
    <row r="17" spans="1:13" ht="15" customHeight="1" x14ac:dyDescent="0.25">
      <c r="A17" s="23" t="s">
        <v>8</v>
      </c>
      <c r="B17" s="24"/>
      <c r="C17" s="25"/>
      <c r="D17" s="6" t="s">
        <v>20</v>
      </c>
      <c r="E17" s="3" t="s">
        <v>21</v>
      </c>
      <c r="F17" s="1" t="s">
        <v>23</v>
      </c>
      <c r="G17" s="1" t="s">
        <v>22</v>
      </c>
      <c r="H17" s="1"/>
      <c r="I17" s="3" t="s">
        <v>24</v>
      </c>
      <c r="J17" s="3" t="s">
        <v>25</v>
      </c>
      <c r="K17" s="3" t="s">
        <v>19</v>
      </c>
      <c r="L17" s="11">
        <v>415</v>
      </c>
      <c r="M17" s="11"/>
    </row>
    <row r="18" spans="1:13" ht="15" customHeight="1" x14ac:dyDescent="0.25">
      <c r="A18" s="23" t="s">
        <v>8</v>
      </c>
      <c r="B18" s="24"/>
      <c r="C18" s="25"/>
      <c r="D18" s="6" t="s">
        <v>26</v>
      </c>
      <c r="E18" s="3" t="s">
        <v>27</v>
      </c>
      <c r="F18" s="1" t="s">
        <v>29</v>
      </c>
      <c r="G18" s="1" t="s">
        <v>28</v>
      </c>
      <c r="H18" s="1"/>
      <c r="I18" s="3" t="s">
        <v>30</v>
      </c>
      <c r="J18" s="3" t="s">
        <v>31</v>
      </c>
      <c r="K18" s="3" t="s">
        <v>19</v>
      </c>
      <c r="L18" s="11">
        <v>3400</v>
      </c>
      <c r="M18" s="11"/>
    </row>
    <row r="19" spans="1:13" ht="15" customHeight="1" x14ac:dyDescent="0.25">
      <c r="A19" s="23" t="s">
        <v>8</v>
      </c>
      <c r="B19" s="24"/>
      <c r="C19" s="25"/>
      <c r="D19" s="6" t="s">
        <v>32</v>
      </c>
      <c r="E19" s="3" t="s">
        <v>33</v>
      </c>
      <c r="F19" s="1" t="s">
        <v>35</v>
      </c>
      <c r="G19" s="1" t="s">
        <v>34</v>
      </c>
      <c r="H19" s="1"/>
      <c r="I19" s="3" t="s">
        <v>36</v>
      </c>
      <c r="J19" s="3" t="s">
        <v>37</v>
      </c>
      <c r="K19" s="3" t="s">
        <v>15</v>
      </c>
      <c r="L19" s="11">
        <v>366</v>
      </c>
      <c r="M19" s="11"/>
    </row>
    <row r="20" spans="1:13" ht="15" customHeight="1" x14ac:dyDescent="0.25">
      <c r="A20" s="23" t="s">
        <v>8</v>
      </c>
      <c r="B20" s="24"/>
      <c r="C20" s="25"/>
      <c r="D20" s="6" t="s">
        <v>32</v>
      </c>
      <c r="E20" s="3" t="s">
        <v>33</v>
      </c>
      <c r="F20" s="1" t="s">
        <v>35</v>
      </c>
      <c r="G20" s="1" t="s">
        <v>34</v>
      </c>
      <c r="H20" s="1"/>
      <c r="I20" s="3" t="s">
        <v>36</v>
      </c>
      <c r="J20" s="3" t="s">
        <v>37</v>
      </c>
      <c r="K20" s="3" t="s">
        <v>15</v>
      </c>
      <c r="L20" s="11">
        <v>400</v>
      </c>
      <c r="M20" s="11"/>
    </row>
    <row r="21" spans="1:13" ht="15" customHeight="1" x14ac:dyDescent="0.25">
      <c r="A21" s="23" t="s">
        <v>8</v>
      </c>
      <c r="B21" s="24"/>
      <c r="C21" s="25"/>
      <c r="D21" s="6" t="s">
        <v>9</v>
      </c>
      <c r="E21" s="3" t="s">
        <v>38</v>
      </c>
      <c r="F21" s="1" t="s">
        <v>41</v>
      </c>
      <c r="G21" s="1" t="s">
        <v>39</v>
      </c>
      <c r="H21" s="1" t="s">
        <v>40</v>
      </c>
      <c r="I21" s="3" t="s">
        <v>13</v>
      </c>
      <c r="J21" s="3" t="s">
        <v>14</v>
      </c>
      <c r="K21" s="3" t="s">
        <v>15</v>
      </c>
      <c r="L21" s="11">
        <v>315</v>
      </c>
      <c r="M21" s="11"/>
    </row>
    <row r="22" spans="1:13" ht="15" customHeight="1" x14ac:dyDescent="0.25">
      <c r="A22" s="23" t="s">
        <v>8</v>
      </c>
      <c r="B22" s="24"/>
      <c r="C22" s="25"/>
      <c r="D22" s="6" t="s">
        <v>9</v>
      </c>
      <c r="E22" s="3" t="s">
        <v>38</v>
      </c>
      <c r="F22" s="1" t="s">
        <v>41</v>
      </c>
      <c r="G22" s="1" t="s">
        <v>42</v>
      </c>
      <c r="H22" s="1" t="s">
        <v>40</v>
      </c>
      <c r="I22" s="3" t="s">
        <v>13</v>
      </c>
      <c r="J22" s="3" t="s">
        <v>14</v>
      </c>
      <c r="K22" s="3" t="s">
        <v>15</v>
      </c>
      <c r="L22" s="11">
        <v>315</v>
      </c>
      <c r="M22" s="11"/>
    </row>
    <row r="23" spans="1:13" ht="15" customHeight="1" x14ac:dyDescent="0.25">
      <c r="A23" s="23" t="s">
        <v>8</v>
      </c>
      <c r="B23" s="24"/>
      <c r="C23" s="25"/>
      <c r="D23" s="6" t="s">
        <v>43</v>
      </c>
      <c r="E23" s="3" t="s">
        <v>44</v>
      </c>
      <c r="F23" s="1" t="s">
        <v>46</v>
      </c>
      <c r="G23" s="1" t="s">
        <v>45</v>
      </c>
      <c r="H23" s="1" t="s">
        <v>45</v>
      </c>
      <c r="I23" s="3" t="s">
        <v>47</v>
      </c>
      <c r="J23" s="3" t="s">
        <v>48</v>
      </c>
      <c r="K23" s="3" t="s">
        <v>19</v>
      </c>
      <c r="L23" s="11">
        <v>5150</v>
      </c>
      <c r="M23" s="11"/>
    </row>
    <row r="24" spans="1:13" ht="15" customHeight="1" x14ac:dyDescent="0.25">
      <c r="A24" s="23" t="s">
        <v>8</v>
      </c>
      <c r="B24" s="24"/>
      <c r="C24" s="25"/>
      <c r="D24" s="6" t="s">
        <v>43</v>
      </c>
      <c r="E24" s="3" t="s">
        <v>44</v>
      </c>
      <c r="F24" s="1" t="s">
        <v>50</v>
      </c>
      <c r="G24" s="1" t="s">
        <v>49</v>
      </c>
      <c r="H24" s="1" t="s">
        <v>45</v>
      </c>
      <c r="I24" s="3" t="s">
        <v>47</v>
      </c>
      <c r="J24" s="3" t="s">
        <v>48</v>
      </c>
      <c r="K24" s="3" t="s">
        <v>19</v>
      </c>
      <c r="L24" s="11">
        <v>1990</v>
      </c>
      <c r="M24" s="11"/>
    </row>
    <row r="25" spans="1:13" ht="15" customHeight="1" x14ac:dyDescent="0.25">
      <c r="A25" s="23" t="s">
        <v>8</v>
      </c>
      <c r="B25" s="24"/>
      <c r="C25" s="25"/>
      <c r="D25" s="6" t="s">
        <v>43</v>
      </c>
      <c r="E25" s="3" t="s">
        <v>44</v>
      </c>
      <c r="F25" s="1" t="s">
        <v>52</v>
      </c>
      <c r="G25" s="1" t="s">
        <v>51</v>
      </c>
      <c r="H25" s="1" t="s">
        <v>45</v>
      </c>
      <c r="I25" s="3" t="s">
        <v>47</v>
      </c>
      <c r="J25" s="3" t="s">
        <v>48</v>
      </c>
      <c r="K25" s="3" t="s">
        <v>19</v>
      </c>
      <c r="L25" s="11">
        <v>320</v>
      </c>
      <c r="M25" s="11"/>
    </row>
    <row r="26" spans="1:13" ht="15" customHeight="1" x14ac:dyDescent="0.25">
      <c r="A26" s="23" t="s">
        <v>8</v>
      </c>
      <c r="B26" s="24"/>
      <c r="C26" s="25"/>
      <c r="D26" s="6" t="s">
        <v>43</v>
      </c>
      <c r="E26" s="3" t="s">
        <v>44</v>
      </c>
      <c r="F26" s="1" t="s">
        <v>54</v>
      </c>
      <c r="G26" s="1" t="s">
        <v>53</v>
      </c>
      <c r="H26" s="1" t="s">
        <v>45</v>
      </c>
      <c r="I26" s="3" t="s">
        <v>47</v>
      </c>
      <c r="J26" s="3" t="s">
        <v>48</v>
      </c>
      <c r="K26" s="3" t="s">
        <v>19</v>
      </c>
      <c r="L26" s="11">
        <v>750</v>
      </c>
      <c r="M26" s="11"/>
    </row>
    <row r="27" spans="1:13" ht="15" customHeight="1" x14ac:dyDescent="0.25">
      <c r="A27" s="23" t="s">
        <v>8</v>
      </c>
      <c r="B27" s="24"/>
      <c r="C27" s="25"/>
      <c r="D27" s="6" t="s">
        <v>43</v>
      </c>
      <c r="E27" s="3" t="s">
        <v>55</v>
      </c>
      <c r="F27" s="1" t="s">
        <v>57</v>
      </c>
      <c r="G27" s="1" t="s">
        <v>56</v>
      </c>
      <c r="H27" s="1" t="s">
        <v>45</v>
      </c>
      <c r="I27" s="3" t="s">
        <v>47</v>
      </c>
      <c r="J27" s="3" t="s">
        <v>48</v>
      </c>
      <c r="K27" s="3" t="s">
        <v>19</v>
      </c>
      <c r="L27" s="11">
        <v>275</v>
      </c>
      <c r="M27" s="11"/>
    </row>
    <row r="28" spans="1:13" ht="15" customHeight="1" x14ac:dyDescent="0.25">
      <c r="A28" s="23" t="s">
        <v>8</v>
      </c>
      <c r="B28" s="24"/>
      <c r="C28" s="25"/>
      <c r="D28" s="6" t="s">
        <v>43</v>
      </c>
      <c r="E28" s="3" t="s">
        <v>44</v>
      </c>
      <c r="F28" s="1" t="s">
        <v>59</v>
      </c>
      <c r="G28" s="1" t="s">
        <v>58</v>
      </c>
      <c r="H28" s="1" t="s">
        <v>45</v>
      </c>
      <c r="I28" s="3" t="s">
        <v>47</v>
      </c>
      <c r="J28" s="3" t="s">
        <v>48</v>
      </c>
      <c r="K28" s="3" t="s">
        <v>19</v>
      </c>
      <c r="L28" s="11">
        <v>270</v>
      </c>
      <c r="M28" s="11"/>
    </row>
    <row r="29" spans="1:13" ht="15" customHeight="1" x14ac:dyDescent="0.25">
      <c r="A29" s="23" t="s">
        <v>8</v>
      </c>
      <c r="B29" s="24"/>
      <c r="C29" s="25"/>
      <c r="D29" s="6" t="s">
        <v>43</v>
      </c>
      <c r="E29" s="3" t="s">
        <v>44</v>
      </c>
      <c r="F29" s="1" t="s">
        <v>59</v>
      </c>
      <c r="G29" s="1" t="s">
        <v>60</v>
      </c>
      <c r="H29" s="1" t="s">
        <v>45</v>
      </c>
      <c r="I29" s="3" t="s">
        <v>47</v>
      </c>
      <c r="J29" s="3" t="s">
        <v>48</v>
      </c>
      <c r="K29" s="3" t="s">
        <v>19</v>
      </c>
      <c r="L29" s="11">
        <v>8</v>
      </c>
      <c r="M29" s="11"/>
    </row>
    <row r="30" spans="1:13" ht="15" customHeight="1" x14ac:dyDescent="0.25">
      <c r="A30" s="23" t="s">
        <v>8</v>
      </c>
      <c r="B30" s="24"/>
      <c r="C30" s="25"/>
      <c r="D30" s="6" t="s">
        <v>43</v>
      </c>
      <c r="E30" s="3" t="s">
        <v>61</v>
      </c>
      <c r="F30" s="1" t="s">
        <v>63</v>
      </c>
      <c r="G30" s="1" t="s">
        <v>62</v>
      </c>
      <c r="H30" s="1" t="s">
        <v>45</v>
      </c>
      <c r="I30" s="3" t="s">
        <v>47</v>
      </c>
      <c r="J30" s="3" t="s">
        <v>48</v>
      </c>
      <c r="K30" s="3" t="s">
        <v>19</v>
      </c>
      <c r="L30" s="11">
        <v>245</v>
      </c>
      <c r="M30" s="11"/>
    </row>
    <row r="31" spans="1:13" ht="15" customHeight="1" x14ac:dyDescent="0.25">
      <c r="A31" s="23" t="s">
        <v>8</v>
      </c>
      <c r="B31" s="24"/>
      <c r="C31" s="25"/>
      <c r="D31" s="6" t="s">
        <v>32</v>
      </c>
      <c r="E31" s="3" t="s">
        <v>64</v>
      </c>
      <c r="F31" s="1" t="s">
        <v>67</v>
      </c>
      <c r="G31" s="1" t="s">
        <v>65</v>
      </c>
      <c r="H31" s="1" t="s">
        <v>66</v>
      </c>
      <c r="I31" s="3" t="s">
        <v>68</v>
      </c>
      <c r="J31" s="3" t="s">
        <v>69</v>
      </c>
      <c r="K31" s="3" t="s">
        <v>19</v>
      </c>
      <c r="L31" s="11">
        <v>311</v>
      </c>
      <c r="M31" s="11"/>
    </row>
    <row r="32" spans="1:13" ht="15" customHeight="1" x14ac:dyDescent="0.25">
      <c r="A32" s="23" t="s">
        <v>8</v>
      </c>
      <c r="B32" s="24"/>
      <c r="C32" s="25"/>
      <c r="D32" s="6" t="s">
        <v>32</v>
      </c>
      <c r="E32" s="3" t="s">
        <v>70</v>
      </c>
      <c r="F32" s="1" t="s">
        <v>67</v>
      </c>
      <c r="G32" s="1" t="s">
        <v>71</v>
      </c>
      <c r="H32" s="1"/>
      <c r="I32" s="3" t="s">
        <v>68</v>
      </c>
      <c r="J32" s="3" t="s">
        <v>69</v>
      </c>
      <c r="K32" s="3" t="s">
        <v>19</v>
      </c>
      <c r="L32" s="11">
        <v>100</v>
      </c>
      <c r="M32" s="11"/>
    </row>
    <row r="33" spans="1:13" ht="15" customHeight="1" x14ac:dyDescent="0.25">
      <c r="A33" s="23" t="s">
        <v>8</v>
      </c>
      <c r="B33" s="24"/>
      <c r="C33" s="25"/>
      <c r="D33" s="6" t="s">
        <v>32</v>
      </c>
      <c r="E33" s="3" t="s">
        <v>72</v>
      </c>
      <c r="F33" s="1" t="s">
        <v>75</v>
      </c>
      <c r="G33" s="1" t="s">
        <v>73</v>
      </c>
      <c r="H33" s="1" t="s">
        <v>74</v>
      </c>
      <c r="I33" s="3" t="s">
        <v>36</v>
      </c>
      <c r="J33" s="3" t="s">
        <v>37</v>
      </c>
      <c r="K33" s="3" t="s">
        <v>19</v>
      </c>
      <c r="L33" s="11">
        <v>140</v>
      </c>
      <c r="M33" s="11"/>
    </row>
    <row r="34" spans="1:13" ht="15" customHeight="1" x14ac:dyDescent="0.25">
      <c r="A34" s="23" t="s">
        <v>8</v>
      </c>
      <c r="B34" s="24"/>
      <c r="C34" s="25"/>
      <c r="D34" s="6" t="s">
        <v>32</v>
      </c>
      <c r="E34" s="3" t="s">
        <v>72</v>
      </c>
      <c r="F34" s="1" t="s">
        <v>78</v>
      </c>
      <c r="G34" s="1" t="s">
        <v>76</v>
      </c>
      <c r="H34" s="1" t="s">
        <v>77</v>
      </c>
      <c r="I34" s="3" t="s">
        <v>36</v>
      </c>
      <c r="J34" s="3" t="s">
        <v>37</v>
      </c>
      <c r="K34" s="3" t="s">
        <v>19</v>
      </c>
      <c r="L34" s="11">
        <v>580</v>
      </c>
      <c r="M34" s="11"/>
    </row>
    <row r="35" spans="1:13" ht="15" customHeight="1" x14ac:dyDescent="0.25">
      <c r="A35" s="23" t="s">
        <v>8</v>
      </c>
      <c r="B35" s="24"/>
      <c r="C35" s="25"/>
      <c r="D35" s="6" t="s">
        <v>43</v>
      </c>
      <c r="E35" s="3" t="s">
        <v>79</v>
      </c>
      <c r="F35" s="1" t="s">
        <v>82</v>
      </c>
      <c r="G35" s="1" t="s">
        <v>80</v>
      </c>
      <c r="H35" s="1" t="s">
        <v>81</v>
      </c>
      <c r="I35" s="3" t="s">
        <v>47</v>
      </c>
      <c r="J35" s="3" t="s">
        <v>48</v>
      </c>
      <c r="K35" s="3" t="s">
        <v>19</v>
      </c>
      <c r="L35" s="11">
        <v>830</v>
      </c>
      <c r="M35" s="11"/>
    </row>
    <row r="36" spans="1:13" ht="15" customHeight="1" x14ac:dyDescent="0.25">
      <c r="A36" s="23" t="s">
        <v>8</v>
      </c>
      <c r="B36" s="24"/>
      <c r="C36" s="25"/>
      <c r="D36" s="6" t="s">
        <v>83</v>
      </c>
      <c r="E36" s="3" t="s">
        <v>84</v>
      </c>
      <c r="F36" s="1" t="s">
        <v>86</v>
      </c>
      <c r="G36" s="1" t="s">
        <v>85</v>
      </c>
      <c r="H36" s="1"/>
      <c r="I36" s="3" t="s">
        <v>36</v>
      </c>
      <c r="J36" s="3" t="s">
        <v>37</v>
      </c>
      <c r="K36" s="3" t="s">
        <v>19</v>
      </c>
      <c r="L36" s="11">
        <v>760</v>
      </c>
      <c r="M36" s="11"/>
    </row>
    <row r="37" spans="1:13" ht="15" customHeight="1" x14ac:dyDescent="0.25">
      <c r="A37" s="23" t="s">
        <v>8</v>
      </c>
      <c r="B37" s="24"/>
      <c r="C37" s="25"/>
      <c r="D37" s="6" t="s">
        <v>32</v>
      </c>
      <c r="E37" s="3" t="s">
        <v>33</v>
      </c>
      <c r="F37" s="1" t="s">
        <v>35</v>
      </c>
      <c r="G37" s="1" t="s">
        <v>34</v>
      </c>
      <c r="H37" s="1"/>
      <c r="I37" s="3" t="s">
        <v>36</v>
      </c>
      <c r="J37" s="3" t="s">
        <v>37</v>
      </c>
      <c r="K37" s="3" t="s">
        <v>15</v>
      </c>
      <c r="L37" s="11">
        <v>119</v>
      </c>
      <c r="M37" s="11"/>
    </row>
    <row r="38" spans="1:13" ht="15" customHeight="1" x14ac:dyDescent="0.25">
      <c r="A38" s="23" t="s">
        <v>87</v>
      </c>
      <c r="B38" s="24"/>
      <c r="C38" s="25"/>
      <c r="D38" s="6" t="s">
        <v>9</v>
      </c>
      <c r="E38" s="3" t="s">
        <v>88</v>
      </c>
      <c r="F38" s="1" t="s">
        <v>90</v>
      </c>
      <c r="G38" s="1" t="s">
        <v>89</v>
      </c>
      <c r="H38" s="1"/>
      <c r="I38" s="3" t="s">
        <v>91</v>
      </c>
      <c r="J38" s="3" t="s">
        <v>92</v>
      </c>
      <c r="K38" s="3" t="s">
        <v>19</v>
      </c>
      <c r="L38" s="11">
        <v>481</v>
      </c>
      <c r="M38" s="11"/>
    </row>
    <row r="39" spans="1:13" ht="15" customHeight="1" x14ac:dyDescent="0.25">
      <c r="A39" s="23" t="s">
        <v>87</v>
      </c>
      <c r="B39" s="24"/>
      <c r="C39" s="25"/>
      <c r="D39" s="6" t="s">
        <v>32</v>
      </c>
      <c r="E39" s="3" t="s">
        <v>93</v>
      </c>
      <c r="F39" s="1" t="s">
        <v>95</v>
      </c>
      <c r="G39" s="1" t="s">
        <v>94</v>
      </c>
      <c r="H39" s="1"/>
      <c r="I39" s="3" t="s">
        <v>91</v>
      </c>
      <c r="J39" s="3" t="s">
        <v>92</v>
      </c>
      <c r="K39" s="3" t="s">
        <v>19</v>
      </c>
      <c r="L39" s="11">
        <v>235</v>
      </c>
      <c r="M39" s="11"/>
    </row>
    <row r="40" spans="1:13" ht="15" customHeight="1" x14ac:dyDescent="0.25">
      <c r="A40" s="23" t="s">
        <v>87</v>
      </c>
      <c r="B40" s="24"/>
      <c r="C40" s="25"/>
      <c r="D40" s="6" t="s">
        <v>32</v>
      </c>
      <c r="E40" s="3" t="s">
        <v>93</v>
      </c>
      <c r="F40" s="1" t="s">
        <v>95</v>
      </c>
      <c r="G40" s="1" t="s">
        <v>96</v>
      </c>
      <c r="H40" s="1"/>
      <c r="I40" s="3" t="s">
        <v>91</v>
      </c>
      <c r="J40" s="3" t="s">
        <v>92</v>
      </c>
      <c r="K40" s="3" t="s">
        <v>19</v>
      </c>
      <c r="L40" s="11">
        <v>90</v>
      </c>
      <c r="M40" s="11"/>
    </row>
    <row r="41" spans="1:13" ht="15" customHeight="1" x14ac:dyDescent="0.25">
      <c r="A41" s="23" t="s">
        <v>97</v>
      </c>
      <c r="B41" s="24"/>
      <c r="C41" s="25"/>
      <c r="D41" s="6" t="s">
        <v>9</v>
      </c>
      <c r="E41" s="3" t="s">
        <v>98</v>
      </c>
      <c r="F41" s="1" t="s">
        <v>100</v>
      </c>
      <c r="G41" s="1" t="s">
        <v>99</v>
      </c>
      <c r="H41" s="1"/>
      <c r="I41" s="3" t="s">
        <v>101</v>
      </c>
      <c r="J41" s="3" t="s">
        <v>102</v>
      </c>
      <c r="K41" s="3" t="s">
        <v>19</v>
      </c>
      <c r="L41" s="11">
        <v>48</v>
      </c>
      <c r="M41" s="11"/>
    </row>
    <row r="42" spans="1:13" ht="15" customHeight="1" x14ac:dyDescent="0.25">
      <c r="A42" s="23" t="s">
        <v>97</v>
      </c>
      <c r="B42" s="24"/>
      <c r="C42" s="25"/>
      <c r="D42" s="6" t="s">
        <v>103</v>
      </c>
      <c r="E42" s="3" t="s">
        <v>104</v>
      </c>
      <c r="F42" s="1" t="s">
        <v>106</v>
      </c>
      <c r="G42" s="1" t="s">
        <v>105</v>
      </c>
      <c r="H42" s="1" t="s">
        <v>105</v>
      </c>
      <c r="I42" s="3" t="s">
        <v>101</v>
      </c>
      <c r="J42" s="3" t="s">
        <v>102</v>
      </c>
      <c r="K42" s="3" t="s">
        <v>19</v>
      </c>
      <c r="L42" s="11">
        <v>800</v>
      </c>
      <c r="M42" s="11"/>
    </row>
    <row r="43" spans="1:13" ht="15" customHeight="1" x14ac:dyDescent="0.25">
      <c r="A43" s="23" t="s">
        <v>97</v>
      </c>
      <c r="B43" s="24"/>
      <c r="C43" s="25"/>
      <c r="D43" s="6" t="s">
        <v>32</v>
      </c>
      <c r="E43" s="3" t="s">
        <v>107</v>
      </c>
      <c r="F43" s="1" t="s">
        <v>109</v>
      </c>
      <c r="G43" s="1" t="s">
        <v>108</v>
      </c>
      <c r="H43" s="1"/>
      <c r="I43" s="3" t="s">
        <v>110</v>
      </c>
      <c r="J43" s="3" t="s">
        <v>111</v>
      </c>
      <c r="K43" s="3" t="s">
        <v>19</v>
      </c>
      <c r="L43" s="11">
        <v>80</v>
      </c>
      <c r="M43" s="11"/>
    </row>
    <row r="44" spans="1:13" ht="15" customHeight="1" x14ac:dyDescent="0.25">
      <c r="A44" s="23" t="s">
        <v>112</v>
      </c>
      <c r="B44" s="24"/>
      <c r="C44" s="25"/>
      <c r="D44" s="6" t="s">
        <v>83</v>
      </c>
      <c r="E44" s="3" t="s">
        <v>113</v>
      </c>
      <c r="F44" s="1" t="s">
        <v>116</v>
      </c>
      <c r="G44" s="1" t="s">
        <v>114</v>
      </c>
      <c r="H44" s="1" t="s">
        <v>115</v>
      </c>
      <c r="I44" s="3" t="s">
        <v>117</v>
      </c>
      <c r="J44" s="3" t="s">
        <v>118</v>
      </c>
      <c r="K44" s="3" t="s">
        <v>19</v>
      </c>
      <c r="L44" s="11">
        <v>1967</v>
      </c>
      <c r="M44" s="11"/>
    </row>
    <row r="45" spans="1:13" ht="15" customHeight="1" x14ac:dyDescent="0.25">
      <c r="A45" s="23" t="s">
        <v>112</v>
      </c>
      <c r="B45" s="24"/>
      <c r="C45" s="25"/>
      <c r="D45" s="6" t="s">
        <v>103</v>
      </c>
      <c r="E45" s="3" t="s">
        <v>119</v>
      </c>
      <c r="F45" s="1" t="s">
        <v>122</v>
      </c>
      <c r="G45" s="1" t="s">
        <v>120</v>
      </c>
      <c r="H45" s="1" t="s">
        <v>121</v>
      </c>
      <c r="I45" s="3" t="s">
        <v>117</v>
      </c>
      <c r="J45" s="3" t="s">
        <v>118</v>
      </c>
      <c r="K45" s="3" t="s">
        <v>19</v>
      </c>
      <c r="L45" s="11">
        <v>3250</v>
      </c>
      <c r="M45" s="11"/>
    </row>
    <row r="46" spans="1:13" ht="15" customHeight="1" x14ac:dyDescent="0.25">
      <c r="A46" s="23" t="s">
        <v>112</v>
      </c>
      <c r="B46" s="24"/>
      <c r="C46" s="25"/>
      <c r="D46" s="6" t="s">
        <v>9</v>
      </c>
      <c r="E46" s="3" t="s">
        <v>123</v>
      </c>
      <c r="F46" s="1" t="s">
        <v>125</v>
      </c>
      <c r="G46" s="1" t="s">
        <v>124</v>
      </c>
      <c r="H46" s="1"/>
      <c r="I46" s="3" t="s">
        <v>117</v>
      </c>
      <c r="J46" s="3" t="s">
        <v>118</v>
      </c>
      <c r="K46" s="3" t="s">
        <v>19</v>
      </c>
      <c r="L46" s="11">
        <v>226</v>
      </c>
      <c r="M46" s="11"/>
    </row>
    <row r="47" spans="1:13" ht="15" customHeight="1" x14ac:dyDescent="0.25">
      <c r="A47" s="23" t="s">
        <v>112</v>
      </c>
      <c r="B47" s="24"/>
      <c r="C47" s="25"/>
      <c r="D47" s="6" t="s">
        <v>9</v>
      </c>
      <c r="E47" s="3" t="s">
        <v>126</v>
      </c>
      <c r="F47" s="1" t="s">
        <v>128</v>
      </c>
      <c r="G47" s="1" t="s">
        <v>127</v>
      </c>
      <c r="H47" s="1"/>
      <c r="I47" s="3" t="s">
        <v>117</v>
      </c>
      <c r="J47" s="3" t="s">
        <v>118</v>
      </c>
      <c r="K47" s="3" t="s">
        <v>19</v>
      </c>
      <c r="L47" s="11">
        <v>1341</v>
      </c>
      <c r="M47" s="11"/>
    </row>
    <row r="48" spans="1:13" ht="15" customHeight="1" x14ac:dyDescent="0.25">
      <c r="A48" s="23" t="s">
        <v>112</v>
      </c>
      <c r="B48" s="24"/>
      <c r="C48" s="25"/>
      <c r="D48" s="6" t="s">
        <v>83</v>
      </c>
      <c r="E48" s="3" t="s">
        <v>129</v>
      </c>
      <c r="F48" s="1" t="s">
        <v>131</v>
      </c>
      <c r="G48" s="1" t="s">
        <v>130</v>
      </c>
      <c r="H48" s="1"/>
      <c r="I48" s="3" t="s">
        <v>132</v>
      </c>
      <c r="J48" s="3" t="s">
        <v>133</v>
      </c>
      <c r="K48" s="3" t="s">
        <v>19</v>
      </c>
      <c r="L48" s="11">
        <v>165</v>
      </c>
      <c r="M48" s="11"/>
    </row>
    <row r="49" spans="1:13" ht="15" customHeight="1" x14ac:dyDescent="0.25">
      <c r="A49" s="23" t="s">
        <v>112</v>
      </c>
      <c r="B49" s="24"/>
      <c r="C49" s="25"/>
      <c r="D49" s="6" t="s">
        <v>26</v>
      </c>
      <c r="E49" s="3" t="s">
        <v>134</v>
      </c>
      <c r="F49" s="1" t="s">
        <v>136</v>
      </c>
      <c r="G49" s="1" t="s">
        <v>135</v>
      </c>
      <c r="H49" s="1" t="s">
        <v>135</v>
      </c>
      <c r="I49" s="3" t="s">
        <v>137</v>
      </c>
      <c r="J49" s="3" t="s">
        <v>138</v>
      </c>
      <c r="K49" s="3" t="s">
        <v>19</v>
      </c>
      <c r="L49" s="11">
        <v>19800</v>
      </c>
      <c r="M49" s="11"/>
    </row>
    <row r="50" spans="1:13" ht="15" customHeight="1" x14ac:dyDescent="0.25">
      <c r="A50" s="23" t="s">
        <v>112</v>
      </c>
      <c r="B50" s="24"/>
      <c r="C50" s="25"/>
      <c r="D50" s="6" t="s">
        <v>26</v>
      </c>
      <c r="E50" s="3" t="s">
        <v>139</v>
      </c>
      <c r="F50" s="1" t="s">
        <v>141</v>
      </c>
      <c r="G50" s="1" t="s">
        <v>140</v>
      </c>
      <c r="H50" s="1" t="s">
        <v>135</v>
      </c>
      <c r="I50" s="3" t="s">
        <v>137</v>
      </c>
      <c r="J50" s="3" t="s">
        <v>138</v>
      </c>
      <c r="K50" s="3" t="s">
        <v>19</v>
      </c>
      <c r="L50" s="11">
        <v>4688</v>
      </c>
      <c r="M50" s="11"/>
    </row>
    <row r="51" spans="1:13" ht="15" customHeight="1" x14ac:dyDescent="0.25">
      <c r="A51" s="23" t="s">
        <v>112</v>
      </c>
      <c r="B51" s="24"/>
      <c r="C51" s="25"/>
      <c r="D51" s="6" t="s">
        <v>26</v>
      </c>
      <c r="E51" s="3" t="s">
        <v>134</v>
      </c>
      <c r="F51" s="1" t="s">
        <v>143</v>
      </c>
      <c r="G51" s="1" t="s">
        <v>142</v>
      </c>
      <c r="H51" s="1" t="s">
        <v>135</v>
      </c>
      <c r="I51" s="3" t="s">
        <v>137</v>
      </c>
      <c r="J51" s="3" t="s">
        <v>138</v>
      </c>
      <c r="K51" s="3" t="s">
        <v>19</v>
      </c>
      <c r="L51" s="11">
        <v>3663</v>
      </c>
      <c r="M51" s="11"/>
    </row>
    <row r="52" spans="1:13" ht="15" customHeight="1" x14ac:dyDescent="0.25">
      <c r="A52" s="23" t="s">
        <v>112</v>
      </c>
      <c r="B52" s="24"/>
      <c r="C52" s="25"/>
      <c r="D52" s="6" t="s">
        <v>144</v>
      </c>
      <c r="E52" s="3" t="s">
        <v>145</v>
      </c>
      <c r="F52" s="1" t="s">
        <v>147</v>
      </c>
      <c r="G52" s="1" t="s">
        <v>146</v>
      </c>
      <c r="H52" s="1"/>
      <c r="I52" s="3" t="s">
        <v>137</v>
      </c>
      <c r="J52" s="3" t="s">
        <v>138</v>
      </c>
      <c r="K52" s="3" t="s">
        <v>19</v>
      </c>
      <c r="L52" s="11">
        <v>1280</v>
      </c>
      <c r="M52" s="11"/>
    </row>
    <row r="53" spans="1:13" ht="15" customHeight="1" x14ac:dyDescent="0.25">
      <c r="A53" s="23" t="s">
        <v>112</v>
      </c>
      <c r="B53" s="24"/>
      <c r="C53" s="25"/>
      <c r="D53" s="6" t="s">
        <v>26</v>
      </c>
      <c r="E53" s="3" t="s">
        <v>148</v>
      </c>
      <c r="F53" s="1" t="s">
        <v>150</v>
      </c>
      <c r="G53" s="1" t="s">
        <v>149</v>
      </c>
      <c r="H53" s="1"/>
      <c r="I53" s="3" t="s">
        <v>137</v>
      </c>
      <c r="J53" s="3" t="s">
        <v>138</v>
      </c>
      <c r="K53" s="3" t="s">
        <v>19</v>
      </c>
      <c r="L53" s="11">
        <v>3883.4</v>
      </c>
      <c r="M53" s="11"/>
    </row>
    <row r="54" spans="1:13" ht="15" customHeight="1" x14ac:dyDescent="0.25">
      <c r="A54" s="23" t="s">
        <v>112</v>
      </c>
      <c r="B54" s="24"/>
      <c r="C54" s="25"/>
      <c r="D54" s="6" t="s">
        <v>26</v>
      </c>
      <c r="E54" s="3" t="s">
        <v>151</v>
      </c>
      <c r="F54" s="1" t="s">
        <v>153</v>
      </c>
      <c r="G54" s="1" t="s">
        <v>152</v>
      </c>
      <c r="H54" s="1"/>
      <c r="I54" s="3" t="s">
        <v>137</v>
      </c>
      <c r="J54" s="3" t="s">
        <v>138</v>
      </c>
      <c r="K54" s="3" t="s">
        <v>19</v>
      </c>
      <c r="L54" s="11">
        <v>10285</v>
      </c>
      <c r="M54" s="11"/>
    </row>
    <row r="55" spans="1:13" ht="15" customHeight="1" x14ac:dyDescent="0.25">
      <c r="A55" s="23" t="s">
        <v>112</v>
      </c>
      <c r="B55" s="24"/>
      <c r="C55" s="25"/>
      <c r="D55" s="6" t="s">
        <v>26</v>
      </c>
      <c r="E55" s="3" t="s">
        <v>154</v>
      </c>
      <c r="F55" s="1" t="s">
        <v>156</v>
      </c>
      <c r="G55" s="1" t="s">
        <v>155</v>
      </c>
      <c r="H55" s="1"/>
      <c r="I55" s="3" t="s">
        <v>137</v>
      </c>
      <c r="J55" s="3" t="s">
        <v>138</v>
      </c>
      <c r="K55" s="3" t="s">
        <v>19</v>
      </c>
      <c r="L55" s="11">
        <v>706</v>
      </c>
      <c r="M55" s="11"/>
    </row>
    <row r="56" spans="1:13" ht="15" customHeight="1" x14ac:dyDescent="0.25">
      <c r="A56" s="23" t="s">
        <v>112</v>
      </c>
      <c r="B56" s="24"/>
      <c r="C56" s="25"/>
      <c r="D56" s="6" t="s">
        <v>32</v>
      </c>
      <c r="E56" s="3" t="s">
        <v>157</v>
      </c>
      <c r="F56" s="1" t="s">
        <v>159</v>
      </c>
      <c r="G56" s="1" t="s">
        <v>158</v>
      </c>
      <c r="H56" s="1"/>
      <c r="I56" s="3" t="s">
        <v>160</v>
      </c>
      <c r="J56" s="3" t="s">
        <v>161</v>
      </c>
      <c r="K56" s="3" t="s">
        <v>15</v>
      </c>
      <c r="L56" s="11">
        <v>814</v>
      </c>
      <c r="M56" s="11"/>
    </row>
    <row r="57" spans="1:13" ht="15" customHeight="1" x14ac:dyDescent="0.25">
      <c r="A57" s="23" t="s">
        <v>112</v>
      </c>
      <c r="B57" s="24"/>
      <c r="C57" s="25"/>
      <c r="D57" s="6" t="s">
        <v>26</v>
      </c>
      <c r="E57" s="3" t="s">
        <v>162</v>
      </c>
      <c r="F57" s="1" t="s">
        <v>165</v>
      </c>
      <c r="G57" s="1" t="s">
        <v>163</v>
      </c>
      <c r="H57" s="1" t="s">
        <v>164</v>
      </c>
      <c r="I57" s="3" t="s">
        <v>137</v>
      </c>
      <c r="J57" s="3" t="s">
        <v>138</v>
      </c>
      <c r="K57" s="3" t="s">
        <v>19</v>
      </c>
      <c r="L57" s="11">
        <v>2995</v>
      </c>
      <c r="M57" s="11"/>
    </row>
    <row r="58" spans="1:13" ht="15" customHeight="1" x14ac:dyDescent="0.25">
      <c r="A58" s="23" t="s">
        <v>112</v>
      </c>
      <c r="B58" s="24"/>
      <c r="C58" s="25"/>
      <c r="D58" s="6" t="s">
        <v>26</v>
      </c>
      <c r="E58" s="3" t="s">
        <v>162</v>
      </c>
      <c r="F58" s="1" t="s">
        <v>167</v>
      </c>
      <c r="G58" s="1" t="s">
        <v>163</v>
      </c>
      <c r="H58" s="1" t="s">
        <v>166</v>
      </c>
      <c r="I58" s="3" t="s">
        <v>137</v>
      </c>
      <c r="J58" s="3" t="s">
        <v>138</v>
      </c>
      <c r="K58" s="3" t="s">
        <v>19</v>
      </c>
      <c r="L58" s="11">
        <v>127</v>
      </c>
      <c r="M58" s="11"/>
    </row>
    <row r="59" spans="1:13" ht="15" customHeight="1" x14ac:dyDescent="0.25">
      <c r="A59" s="23" t="s">
        <v>112</v>
      </c>
      <c r="B59" s="24"/>
      <c r="C59" s="25"/>
      <c r="D59" s="6" t="s">
        <v>26</v>
      </c>
      <c r="E59" s="3" t="s">
        <v>168</v>
      </c>
      <c r="F59" s="1" t="s">
        <v>171</v>
      </c>
      <c r="G59" s="1" t="s">
        <v>169</v>
      </c>
      <c r="H59" s="1" t="s">
        <v>170</v>
      </c>
      <c r="I59" s="3" t="s">
        <v>137</v>
      </c>
      <c r="J59" s="3" t="s">
        <v>138</v>
      </c>
      <c r="K59" s="3" t="s">
        <v>19</v>
      </c>
      <c r="L59" s="11">
        <v>375</v>
      </c>
      <c r="M59" s="11"/>
    </row>
    <row r="60" spans="1:13" ht="15" customHeight="1" x14ac:dyDescent="0.25">
      <c r="A60" s="23" t="s">
        <v>112</v>
      </c>
      <c r="B60" s="24"/>
      <c r="C60" s="25"/>
      <c r="D60" s="6" t="s">
        <v>20</v>
      </c>
      <c r="E60" s="3" t="s">
        <v>154</v>
      </c>
      <c r="F60" s="1" t="s">
        <v>174</v>
      </c>
      <c r="G60" s="1" t="s">
        <v>172</v>
      </c>
      <c r="H60" s="1" t="s">
        <v>173</v>
      </c>
      <c r="I60" s="3" t="s">
        <v>137</v>
      </c>
      <c r="J60" s="3" t="s">
        <v>138</v>
      </c>
      <c r="K60" s="3" t="s">
        <v>19</v>
      </c>
      <c r="L60" s="11">
        <v>871.54229999999995</v>
      </c>
      <c r="M60" s="11"/>
    </row>
    <row r="61" spans="1:13" ht="15" customHeight="1" x14ac:dyDescent="0.25">
      <c r="A61" s="23" t="s">
        <v>112</v>
      </c>
      <c r="B61" s="24"/>
      <c r="C61" s="25"/>
      <c r="D61" s="6" t="s">
        <v>83</v>
      </c>
      <c r="E61" s="3" t="s">
        <v>175</v>
      </c>
      <c r="F61" s="1" t="s">
        <v>177</v>
      </c>
      <c r="G61" s="1" t="s">
        <v>176</v>
      </c>
      <c r="H61" s="1"/>
      <c r="I61" s="3" t="s">
        <v>137</v>
      </c>
      <c r="J61" s="3" t="s">
        <v>138</v>
      </c>
      <c r="K61" s="3" t="s">
        <v>19</v>
      </c>
      <c r="L61" s="11">
        <v>1800</v>
      </c>
      <c r="M61" s="11"/>
    </row>
    <row r="62" spans="1:13" ht="15" customHeight="1" x14ac:dyDescent="0.25">
      <c r="A62" s="23" t="s">
        <v>112</v>
      </c>
      <c r="B62" s="24"/>
      <c r="C62" s="25"/>
      <c r="D62" s="6" t="s">
        <v>26</v>
      </c>
      <c r="E62" s="3" t="s">
        <v>175</v>
      </c>
      <c r="F62" s="1" t="s">
        <v>179</v>
      </c>
      <c r="G62" s="1" t="s">
        <v>178</v>
      </c>
      <c r="H62" s="1"/>
      <c r="I62" s="3" t="s">
        <v>137</v>
      </c>
      <c r="J62" s="3" t="s">
        <v>138</v>
      </c>
      <c r="K62" s="3" t="s">
        <v>19</v>
      </c>
      <c r="L62" s="11">
        <v>612</v>
      </c>
      <c r="M62" s="11"/>
    </row>
    <row r="63" spans="1:13" ht="15" customHeight="1" x14ac:dyDescent="0.25">
      <c r="A63" s="23" t="s">
        <v>112</v>
      </c>
      <c r="B63" s="24"/>
      <c r="C63" s="25"/>
      <c r="D63" s="6" t="s">
        <v>20</v>
      </c>
      <c r="E63" s="3" t="s">
        <v>180</v>
      </c>
      <c r="F63" s="1" t="s">
        <v>182</v>
      </c>
      <c r="G63" s="1" t="s">
        <v>181</v>
      </c>
      <c r="H63" s="1"/>
      <c r="I63" s="3" t="s">
        <v>137</v>
      </c>
      <c r="J63" s="3" t="s">
        <v>138</v>
      </c>
      <c r="K63" s="3" t="s">
        <v>19</v>
      </c>
      <c r="L63" s="11">
        <v>1918.6018999999999</v>
      </c>
      <c r="M63" s="11"/>
    </row>
    <row r="64" spans="1:13" ht="15" customHeight="1" x14ac:dyDescent="0.25">
      <c r="A64" s="23" t="s">
        <v>112</v>
      </c>
      <c r="B64" s="24"/>
      <c r="C64" s="25"/>
      <c r="D64" s="6" t="s">
        <v>183</v>
      </c>
      <c r="E64" s="3" t="s">
        <v>184</v>
      </c>
      <c r="F64" s="1" t="s">
        <v>186</v>
      </c>
      <c r="G64" s="1" t="s">
        <v>185</v>
      </c>
      <c r="H64" s="1"/>
      <c r="I64" s="3" t="s">
        <v>137</v>
      </c>
      <c r="J64" s="3" t="s">
        <v>138</v>
      </c>
      <c r="K64" s="3" t="s">
        <v>19</v>
      </c>
      <c r="L64" s="11">
        <v>651</v>
      </c>
      <c r="M64" s="11"/>
    </row>
    <row r="65" spans="1:13" ht="15" customHeight="1" x14ac:dyDescent="0.25">
      <c r="A65" s="23" t="s">
        <v>112</v>
      </c>
      <c r="B65" s="24"/>
      <c r="C65" s="25"/>
      <c r="D65" s="6" t="s">
        <v>32</v>
      </c>
      <c r="E65" s="3" t="s">
        <v>187</v>
      </c>
      <c r="F65" s="1" t="s">
        <v>189</v>
      </c>
      <c r="G65" s="1" t="s">
        <v>188</v>
      </c>
      <c r="H65" s="1"/>
      <c r="I65" s="3" t="s">
        <v>190</v>
      </c>
      <c r="J65" s="3" t="s">
        <v>191</v>
      </c>
      <c r="K65" s="3" t="s">
        <v>19</v>
      </c>
      <c r="L65" s="11">
        <v>3450</v>
      </c>
      <c r="M65" s="11"/>
    </row>
    <row r="66" spans="1:13" ht="15" customHeight="1" x14ac:dyDescent="0.25">
      <c r="A66" s="23" t="s">
        <v>112</v>
      </c>
      <c r="B66" s="24"/>
      <c r="C66" s="25"/>
      <c r="D66" s="6" t="s">
        <v>26</v>
      </c>
      <c r="E66" s="3" t="s">
        <v>192</v>
      </c>
      <c r="F66" s="1" t="s">
        <v>195</v>
      </c>
      <c r="G66" s="1" t="s">
        <v>193</v>
      </c>
      <c r="H66" s="1" t="s">
        <v>194</v>
      </c>
      <c r="I66" s="3" t="s">
        <v>196</v>
      </c>
      <c r="J66" s="3" t="s">
        <v>197</v>
      </c>
      <c r="K66" s="3" t="s">
        <v>19</v>
      </c>
      <c r="L66" s="11">
        <v>1289</v>
      </c>
      <c r="M66" s="11"/>
    </row>
    <row r="67" spans="1:13" ht="15" customHeight="1" x14ac:dyDescent="0.25">
      <c r="A67" s="23" t="s">
        <v>112</v>
      </c>
      <c r="B67" s="24"/>
      <c r="C67" s="25"/>
      <c r="D67" s="6" t="s">
        <v>26</v>
      </c>
      <c r="E67" s="3" t="s">
        <v>192</v>
      </c>
      <c r="F67" s="1" t="s">
        <v>199</v>
      </c>
      <c r="G67" s="1" t="s">
        <v>198</v>
      </c>
      <c r="H67" s="1" t="s">
        <v>194</v>
      </c>
      <c r="I67" s="3" t="s">
        <v>196</v>
      </c>
      <c r="J67" s="3" t="s">
        <v>197</v>
      </c>
      <c r="K67" s="3" t="s">
        <v>19</v>
      </c>
      <c r="L67" s="11">
        <v>580</v>
      </c>
      <c r="M67" s="11"/>
    </row>
    <row r="68" spans="1:13" ht="15" customHeight="1" x14ac:dyDescent="0.25">
      <c r="A68" s="23" t="s">
        <v>112</v>
      </c>
      <c r="B68" s="24"/>
      <c r="C68" s="25"/>
      <c r="D68" s="6" t="s">
        <v>26</v>
      </c>
      <c r="E68" s="3" t="s">
        <v>192</v>
      </c>
      <c r="F68" s="1" t="s">
        <v>195</v>
      </c>
      <c r="G68" s="1" t="s">
        <v>200</v>
      </c>
      <c r="H68" s="1"/>
      <c r="I68" s="3" t="s">
        <v>196</v>
      </c>
      <c r="J68" s="3" t="s">
        <v>197</v>
      </c>
      <c r="K68" s="3" t="s">
        <v>19</v>
      </c>
      <c r="L68" s="11">
        <v>64</v>
      </c>
      <c r="M68" s="11"/>
    </row>
    <row r="69" spans="1:13" ht="15" customHeight="1" x14ac:dyDescent="0.25">
      <c r="A69" s="23" t="s">
        <v>112</v>
      </c>
      <c r="B69" s="24"/>
      <c r="C69" s="25"/>
      <c r="D69" s="6" t="s">
        <v>26</v>
      </c>
      <c r="E69" s="3" t="s">
        <v>201</v>
      </c>
      <c r="F69" s="1" t="s">
        <v>203</v>
      </c>
      <c r="G69" s="1" t="s">
        <v>202</v>
      </c>
      <c r="H69" s="1" t="s">
        <v>194</v>
      </c>
      <c r="I69" s="3" t="s">
        <v>196</v>
      </c>
      <c r="J69" s="3" t="s">
        <v>197</v>
      </c>
      <c r="K69" s="3" t="s">
        <v>19</v>
      </c>
      <c r="L69" s="11">
        <v>438</v>
      </c>
      <c r="M69" s="11"/>
    </row>
    <row r="70" spans="1:13" ht="15" customHeight="1" x14ac:dyDescent="0.25">
      <c r="A70" s="23" t="s">
        <v>112</v>
      </c>
      <c r="B70" s="24"/>
      <c r="C70" s="25"/>
      <c r="D70" s="6" t="s">
        <v>26</v>
      </c>
      <c r="E70" s="3" t="s">
        <v>192</v>
      </c>
      <c r="F70" s="1" t="s">
        <v>199</v>
      </c>
      <c r="G70" s="1" t="s">
        <v>204</v>
      </c>
      <c r="H70" s="1" t="s">
        <v>194</v>
      </c>
      <c r="I70" s="3" t="s">
        <v>196</v>
      </c>
      <c r="J70" s="3" t="s">
        <v>197</v>
      </c>
      <c r="K70" s="3" t="s">
        <v>19</v>
      </c>
      <c r="L70" s="11">
        <v>74</v>
      </c>
      <c r="M70" s="11"/>
    </row>
    <row r="71" spans="1:13" ht="15" customHeight="1" x14ac:dyDescent="0.25">
      <c r="A71" s="23" t="s">
        <v>112</v>
      </c>
      <c r="B71" s="24"/>
      <c r="C71" s="25"/>
      <c r="D71" s="6" t="s">
        <v>183</v>
      </c>
      <c r="E71" s="3" t="s">
        <v>157</v>
      </c>
      <c r="F71" s="1" t="s">
        <v>206</v>
      </c>
      <c r="G71" s="1" t="s">
        <v>205</v>
      </c>
      <c r="H71" s="1"/>
      <c r="I71" s="3" t="s">
        <v>160</v>
      </c>
      <c r="J71" s="3" t="s">
        <v>161</v>
      </c>
      <c r="K71" s="3" t="s">
        <v>15</v>
      </c>
      <c r="L71" s="11">
        <v>4148</v>
      </c>
      <c r="M71" s="11"/>
    </row>
    <row r="72" spans="1:13" ht="15" customHeight="1" x14ac:dyDescent="0.25">
      <c r="A72" s="23" t="s">
        <v>112</v>
      </c>
      <c r="B72" s="24"/>
      <c r="C72" s="25"/>
      <c r="D72" s="6" t="s">
        <v>183</v>
      </c>
      <c r="E72" s="3" t="s">
        <v>157</v>
      </c>
      <c r="F72" s="1" t="s">
        <v>206</v>
      </c>
      <c r="G72" s="1" t="s">
        <v>207</v>
      </c>
      <c r="H72" s="1"/>
      <c r="I72" s="3" t="s">
        <v>160</v>
      </c>
      <c r="J72" s="3" t="s">
        <v>161</v>
      </c>
      <c r="K72" s="3" t="s">
        <v>15</v>
      </c>
      <c r="L72" s="11">
        <v>92</v>
      </c>
      <c r="M72" s="11"/>
    </row>
    <row r="73" spans="1:13" ht="15" customHeight="1" x14ac:dyDescent="0.25">
      <c r="A73" s="23" t="s">
        <v>112</v>
      </c>
      <c r="B73" s="24"/>
      <c r="C73" s="25"/>
      <c r="D73" s="6" t="s">
        <v>183</v>
      </c>
      <c r="E73" s="3" t="s">
        <v>157</v>
      </c>
      <c r="F73" s="1" t="s">
        <v>206</v>
      </c>
      <c r="G73" s="1" t="s">
        <v>208</v>
      </c>
      <c r="H73" s="1"/>
      <c r="I73" s="3" t="s">
        <v>160</v>
      </c>
      <c r="J73" s="3" t="s">
        <v>161</v>
      </c>
      <c r="K73" s="3" t="s">
        <v>15</v>
      </c>
      <c r="L73" s="11">
        <v>53</v>
      </c>
      <c r="M73" s="11"/>
    </row>
    <row r="74" spans="1:13" ht="15" customHeight="1" x14ac:dyDescent="0.25">
      <c r="A74" s="23" t="s">
        <v>112</v>
      </c>
      <c r="B74" s="24"/>
      <c r="C74" s="25"/>
      <c r="D74" s="6" t="s">
        <v>183</v>
      </c>
      <c r="E74" s="3" t="s">
        <v>157</v>
      </c>
      <c r="F74" s="1" t="s">
        <v>206</v>
      </c>
      <c r="G74" s="1" t="s">
        <v>209</v>
      </c>
      <c r="H74" s="1"/>
      <c r="I74" s="3" t="s">
        <v>160</v>
      </c>
      <c r="J74" s="3" t="s">
        <v>161</v>
      </c>
      <c r="K74" s="3" t="s">
        <v>15</v>
      </c>
      <c r="L74" s="11">
        <v>126.8</v>
      </c>
      <c r="M74" s="11"/>
    </row>
    <row r="75" spans="1:13" ht="15" customHeight="1" x14ac:dyDescent="0.25">
      <c r="A75" s="23" t="s">
        <v>112</v>
      </c>
      <c r="B75" s="24"/>
      <c r="C75" s="25"/>
      <c r="D75" s="6" t="s">
        <v>183</v>
      </c>
      <c r="E75" s="3" t="s">
        <v>157</v>
      </c>
      <c r="F75" s="1" t="s">
        <v>206</v>
      </c>
      <c r="G75" s="1" t="s">
        <v>210</v>
      </c>
      <c r="H75" s="1"/>
      <c r="I75" s="3" t="s">
        <v>160</v>
      </c>
      <c r="J75" s="3" t="s">
        <v>161</v>
      </c>
      <c r="K75" s="3" t="s">
        <v>15</v>
      </c>
      <c r="L75" s="11">
        <v>132.4</v>
      </c>
      <c r="M75" s="11"/>
    </row>
    <row r="76" spans="1:13" ht="15" customHeight="1" x14ac:dyDescent="0.25">
      <c r="A76" s="23" t="s">
        <v>112</v>
      </c>
      <c r="B76" s="24"/>
      <c r="C76" s="25"/>
      <c r="D76" s="6" t="s">
        <v>183</v>
      </c>
      <c r="E76" s="3" t="s">
        <v>157</v>
      </c>
      <c r="F76" s="1" t="s">
        <v>206</v>
      </c>
      <c r="G76" s="1" t="s">
        <v>211</v>
      </c>
      <c r="H76" s="1"/>
      <c r="I76" s="3" t="s">
        <v>160</v>
      </c>
      <c r="J76" s="3" t="s">
        <v>161</v>
      </c>
      <c r="K76" s="3" t="s">
        <v>15</v>
      </c>
      <c r="L76" s="11">
        <v>114.6</v>
      </c>
      <c r="M76" s="11"/>
    </row>
    <row r="77" spans="1:13" ht="15" customHeight="1" x14ac:dyDescent="0.25">
      <c r="A77" s="23" t="s">
        <v>112</v>
      </c>
      <c r="B77" s="24"/>
      <c r="C77" s="25"/>
      <c r="D77" s="6" t="s">
        <v>183</v>
      </c>
      <c r="E77" s="3" t="s">
        <v>157</v>
      </c>
      <c r="F77" s="1" t="s">
        <v>206</v>
      </c>
      <c r="G77" s="1" t="s">
        <v>212</v>
      </c>
      <c r="H77" s="1"/>
      <c r="I77" s="3" t="s">
        <v>160</v>
      </c>
      <c r="J77" s="3" t="s">
        <v>161</v>
      </c>
      <c r="K77" s="3" t="s">
        <v>15</v>
      </c>
      <c r="L77" s="11">
        <v>174.6</v>
      </c>
      <c r="M77" s="11"/>
    </row>
    <row r="78" spans="1:13" ht="15" customHeight="1" x14ac:dyDescent="0.25">
      <c r="A78" s="23" t="s">
        <v>112</v>
      </c>
      <c r="B78" s="24"/>
      <c r="C78" s="25"/>
      <c r="D78" s="6" t="s">
        <v>32</v>
      </c>
      <c r="E78" s="3" t="s">
        <v>213</v>
      </c>
      <c r="F78" s="1" t="s">
        <v>215</v>
      </c>
      <c r="G78" s="1" t="s">
        <v>214</v>
      </c>
      <c r="H78" s="1"/>
      <c r="I78" s="3" t="s">
        <v>216</v>
      </c>
      <c r="J78" s="3" t="s">
        <v>191</v>
      </c>
      <c r="K78" s="3" t="s">
        <v>15</v>
      </c>
      <c r="L78" s="11">
        <v>160</v>
      </c>
      <c r="M78" s="11"/>
    </row>
    <row r="79" spans="1:13" ht="15" customHeight="1" x14ac:dyDescent="0.25">
      <c r="A79" s="23" t="s">
        <v>112</v>
      </c>
      <c r="B79" s="24"/>
      <c r="C79" s="25"/>
      <c r="D79" s="6" t="s">
        <v>144</v>
      </c>
      <c r="E79" s="3" t="s">
        <v>217</v>
      </c>
      <c r="F79" s="1" t="s">
        <v>219</v>
      </c>
      <c r="G79" s="1" t="s">
        <v>218</v>
      </c>
      <c r="H79" s="1"/>
      <c r="I79" s="3" t="s">
        <v>190</v>
      </c>
      <c r="J79" s="3" t="s">
        <v>191</v>
      </c>
      <c r="K79" s="3" t="s">
        <v>15</v>
      </c>
      <c r="L79" s="11">
        <v>840</v>
      </c>
      <c r="M79" s="11"/>
    </row>
    <row r="80" spans="1:13" ht="15" customHeight="1" x14ac:dyDescent="0.25">
      <c r="A80" s="23" t="s">
        <v>112</v>
      </c>
      <c r="B80" s="24"/>
      <c r="C80" s="25"/>
      <c r="D80" s="6" t="s">
        <v>144</v>
      </c>
      <c r="E80" s="3" t="s">
        <v>217</v>
      </c>
      <c r="F80" s="1" t="s">
        <v>219</v>
      </c>
      <c r="G80" s="1" t="s">
        <v>220</v>
      </c>
      <c r="H80" s="1"/>
      <c r="I80" s="3" t="s">
        <v>190</v>
      </c>
      <c r="J80" s="3" t="s">
        <v>191</v>
      </c>
      <c r="K80" s="3" t="s">
        <v>19</v>
      </c>
      <c r="L80" s="11">
        <v>1150</v>
      </c>
      <c r="M80" s="11"/>
    </row>
    <row r="81" spans="1:13" ht="15" customHeight="1" x14ac:dyDescent="0.25">
      <c r="A81" s="23" t="s">
        <v>112</v>
      </c>
      <c r="B81" s="24"/>
      <c r="C81" s="25"/>
      <c r="D81" s="6" t="s">
        <v>144</v>
      </c>
      <c r="E81" s="3" t="s">
        <v>217</v>
      </c>
      <c r="F81" s="1" t="s">
        <v>219</v>
      </c>
      <c r="G81" s="1" t="s">
        <v>221</v>
      </c>
      <c r="H81" s="1"/>
      <c r="I81" s="3" t="s">
        <v>190</v>
      </c>
      <c r="J81" s="3" t="s">
        <v>191</v>
      </c>
      <c r="K81" s="3" t="s">
        <v>19</v>
      </c>
      <c r="L81" s="11">
        <v>370</v>
      </c>
      <c r="M81" s="11"/>
    </row>
    <row r="82" spans="1:13" ht="15" customHeight="1" x14ac:dyDescent="0.25">
      <c r="A82" s="23" t="s">
        <v>112</v>
      </c>
      <c r="B82" s="24"/>
      <c r="C82" s="25"/>
      <c r="D82" s="6" t="s">
        <v>144</v>
      </c>
      <c r="E82" s="3" t="s">
        <v>217</v>
      </c>
      <c r="F82" s="1" t="s">
        <v>219</v>
      </c>
      <c r="G82" s="1" t="s">
        <v>222</v>
      </c>
      <c r="H82" s="1"/>
      <c r="I82" s="3" t="s">
        <v>190</v>
      </c>
      <c r="J82" s="3" t="s">
        <v>191</v>
      </c>
      <c r="K82" s="3" t="s">
        <v>19</v>
      </c>
      <c r="L82" s="11">
        <v>500</v>
      </c>
      <c r="M82" s="11"/>
    </row>
    <row r="83" spans="1:13" ht="15" customHeight="1" x14ac:dyDescent="0.25">
      <c r="A83" s="23" t="s">
        <v>112</v>
      </c>
      <c r="B83" s="24"/>
      <c r="C83" s="25"/>
      <c r="D83" s="6" t="s">
        <v>32</v>
      </c>
      <c r="E83" s="3" t="s">
        <v>187</v>
      </c>
      <c r="F83" s="1" t="s">
        <v>224</v>
      </c>
      <c r="G83" s="1" t="s">
        <v>223</v>
      </c>
      <c r="H83" s="1"/>
      <c r="I83" s="3" t="s">
        <v>190</v>
      </c>
      <c r="J83" s="3" t="s">
        <v>191</v>
      </c>
      <c r="K83" s="3" t="s">
        <v>15</v>
      </c>
      <c r="L83" s="11">
        <v>896</v>
      </c>
      <c r="M83" s="11"/>
    </row>
    <row r="84" spans="1:13" ht="15" customHeight="1" x14ac:dyDescent="0.25">
      <c r="A84" s="23" t="s">
        <v>112</v>
      </c>
      <c r="B84" s="24"/>
      <c r="C84" s="25"/>
      <c r="D84" s="6" t="s">
        <v>26</v>
      </c>
      <c r="E84" s="3" t="s">
        <v>137</v>
      </c>
      <c r="F84" s="1" t="s">
        <v>226</v>
      </c>
      <c r="G84" s="1" t="s">
        <v>225</v>
      </c>
      <c r="H84" s="1"/>
      <c r="I84" s="3" t="s">
        <v>227</v>
      </c>
      <c r="J84" s="3" t="s">
        <v>228</v>
      </c>
      <c r="K84" s="3" t="s">
        <v>19</v>
      </c>
      <c r="L84" s="11">
        <v>1335</v>
      </c>
      <c r="M84" s="11"/>
    </row>
    <row r="85" spans="1:13" ht="15" customHeight="1" x14ac:dyDescent="0.25">
      <c r="A85" s="23" t="s">
        <v>112</v>
      </c>
      <c r="B85" s="24"/>
      <c r="C85" s="25"/>
      <c r="D85" s="6" t="s">
        <v>26</v>
      </c>
      <c r="E85" s="3" t="s">
        <v>137</v>
      </c>
      <c r="F85" s="1" t="s">
        <v>230</v>
      </c>
      <c r="G85" s="1" t="s">
        <v>229</v>
      </c>
      <c r="H85" s="1"/>
      <c r="I85" s="3" t="s">
        <v>227</v>
      </c>
      <c r="J85" s="3" t="s">
        <v>228</v>
      </c>
      <c r="K85" s="3" t="s">
        <v>19</v>
      </c>
      <c r="L85" s="11">
        <v>250</v>
      </c>
      <c r="M85" s="11"/>
    </row>
    <row r="86" spans="1:13" ht="15" customHeight="1" x14ac:dyDescent="0.25">
      <c r="A86" s="23" t="s">
        <v>112</v>
      </c>
      <c r="B86" s="24"/>
      <c r="C86" s="25"/>
      <c r="D86" s="6" t="s">
        <v>9</v>
      </c>
      <c r="E86" s="3" t="s">
        <v>231</v>
      </c>
      <c r="F86" s="1" t="s">
        <v>234</v>
      </c>
      <c r="G86" s="1" t="s">
        <v>232</v>
      </c>
      <c r="H86" s="1" t="s">
        <v>233</v>
      </c>
      <c r="I86" s="3" t="s">
        <v>235</v>
      </c>
      <c r="J86" s="3" t="s">
        <v>236</v>
      </c>
      <c r="K86" s="3" t="s">
        <v>15</v>
      </c>
      <c r="L86" s="11">
        <v>1007</v>
      </c>
      <c r="M86" s="11"/>
    </row>
    <row r="87" spans="1:13" ht="15" customHeight="1" x14ac:dyDescent="0.25">
      <c r="A87" s="23" t="s">
        <v>112</v>
      </c>
      <c r="B87" s="24"/>
      <c r="C87" s="25"/>
      <c r="D87" s="6" t="s">
        <v>20</v>
      </c>
      <c r="E87" s="3" t="s">
        <v>237</v>
      </c>
      <c r="F87" s="1" t="s">
        <v>240</v>
      </c>
      <c r="G87" s="1" t="s">
        <v>238</v>
      </c>
      <c r="H87" s="1" t="s">
        <v>239</v>
      </c>
      <c r="I87" s="3" t="s">
        <v>196</v>
      </c>
      <c r="J87" s="3" t="s">
        <v>197</v>
      </c>
      <c r="K87" s="3" t="s">
        <v>19</v>
      </c>
      <c r="L87" s="11">
        <v>1700</v>
      </c>
      <c r="M87" s="11"/>
    </row>
    <row r="88" spans="1:13" ht="15" customHeight="1" x14ac:dyDescent="0.25">
      <c r="A88" s="23" t="s">
        <v>112</v>
      </c>
      <c r="B88" s="24"/>
      <c r="C88" s="25"/>
      <c r="D88" s="6" t="s">
        <v>26</v>
      </c>
      <c r="E88" s="3" t="s">
        <v>241</v>
      </c>
      <c r="F88" s="1" t="s">
        <v>243</v>
      </c>
      <c r="G88" s="1" t="s">
        <v>242</v>
      </c>
      <c r="H88" s="1"/>
      <c r="I88" s="3" t="s">
        <v>244</v>
      </c>
      <c r="J88" s="3" t="s">
        <v>245</v>
      </c>
      <c r="K88" s="3" t="s">
        <v>19</v>
      </c>
      <c r="L88" s="11">
        <v>412</v>
      </c>
      <c r="M88" s="11"/>
    </row>
    <row r="89" spans="1:13" ht="15" customHeight="1" x14ac:dyDescent="0.25">
      <c r="A89" s="23" t="s">
        <v>112</v>
      </c>
      <c r="B89" s="24"/>
      <c r="C89" s="25"/>
      <c r="D89" s="6" t="s">
        <v>9</v>
      </c>
      <c r="E89" s="3" t="s">
        <v>246</v>
      </c>
      <c r="F89" s="1" t="s">
        <v>248</v>
      </c>
      <c r="G89" s="1" t="s">
        <v>247</v>
      </c>
      <c r="H89" s="1"/>
      <c r="I89" s="3" t="s">
        <v>235</v>
      </c>
      <c r="J89" s="3" t="s">
        <v>236</v>
      </c>
      <c r="K89" s="3" t="s">
        <v>15</v>
      </c>
      <c r="L89" s="11">
        <v>630</v>
      </c>
      <c r="M89" s="11"/>
    </row>
    <row r="90" spans="1:13" ht="15" customHeight="1" x14ac:dyDescent="0.25">
      <c r="A90" s="23" t="s">
        <v>112</v>
      </c>
      <c r="B90" s="24"/>
      <c r="C90" s="25"/>
      <c r="D90" s="6" t="s">
        <v>9</v>
      </c>
      <c r="E90" s="3" t="s">
        <v>249</v>
      </c>
      <c r="F90" s="1" t="s">
        <v>250</v>
      </c>
      <c r="G90" s="1" t="s">
        <v>250</v>
      </c>
      <c r="H90" s="1"/>
      <c r="I90" s="3" t="s">
        <v>137</v>
      </c>
      <c r="J90" s="3" t="s">
        <v>138</v>
      </c>
      <c r="K90" s="3" t="s">
        <v>19</v>
      </c>
      <c r="L90" s="11">
        <v>200</v>
      </c>
      <c r="M90" s="11"/>
    </row>
    <row r="91" spans="1:13" ht="15" customHeight="1" x14ac:dyDescent="0.25">
      <c r="A91" s="23" t="s">
        <v>112</v>
      </c>
      <c r="B91" s="24"/>
      <c r="C91" s="25"/>
      <c r="D91" s="6" t="s">
        <v>9</v>
      </c>
      <c r="E91" s="3" t="s">
        <v>249</v>
      </c>
      <c r="F91" s="1" t="s">
        <v>251</v>
      </c>
      <c r="G91" s="1" t="s">
        <v>251</v>
      </c>
      <c r="H91" s="1"/>
      <c r="I91" s="3" t="s">
        <v>137</v>
      </c>
      <c r="J91" s="3" t="s">
        <v>138</v>
      </c>
      <c r="K91" s="3" t="s">
        <v>19</v>
      </c>
      <c r="L91" s="11">
        <v>200</v>
      </c>
      <c r="M91" s="11"/>
    </row>
    <row r="92" spans="1:13" ht="15" customHeight="1" x14ac:dyDescent="0.25">
      <c r="A92" s="23" t="s">
        <v>112</v>
      </c>
      <c r="B92" s="24"/>
      <c r="C92" s="25"/>
      <c r="D92" s="6" t="s">
        <v>9</v>
      </c>
      <c r="E92" s="3" t="s">
        <v>252</v>
      </c>
      <c r="F92" s="1" t="s">
        <v>254</v>
      </c>
      <c r="G92" s="1" t="s">
        <v>253</v>
      </c>
      <c r="H92" s="1"/>
      <c r="I92" s="3" t="s">
        <v>137</v>
      </c>
      <c r="J92" s="3" t="s">
        <v>138</v>
      </c>
      <c r="K92" s="3" t="s">
        <v>19</v>
      </c>
      <c r="L92" s="11">
        <v>600</v>
      </c>
      <c r="M92" s="11"/>
    </row>
    <row r="93" spans="1:13" ht="15" customHeight="1" x14ac:dyDescent="0.25">
      <c r="A93" s="23" t="s">
        <v>112</v>
      </c>
      <c r="B93" s="24"/>
      <c r="C93" s="25"/>
      <c r="D93" s="6" t="s">
        <v>20</v>
      </c>
      <c r="E93" s="3" t="s">
        <v>255</v>
      </c>
      <c r="F93" s="1" t="s">
        <v>258</v>
      </c>
      <c r="G93" s="1" t="s">
        <v>256</v>
      </c>
      <c r="H93" s="1" t="s">
        <v>257</v>
      </c>
      <c r="I93" s="3" t="s">
        <v>259</v>
      </c>
      <c r="J93" s="3" t="s">
        <v>260</v>
      </c>
      <c r="K93" s="3" t="s">
        <v>19</v>
      </c>
      <c r="L93" s="11">
        <v>1050</v>
      </c>
      <c r="M93" s="11"/>
    </row>
    <row r="94" spans="1:13" ht="15" customHeight="1" x14ac:dyDescent="0.25">
      <c r="A94" s="23" t="s">
        <v>112</v>
      </c>
      <c r="B94" s="24"/>
      <c r="C94" s="25"/>
      <c r="D94" s="6" t="s">
        <v>43</v>
      </c>
      <c r="E94" s="3" t="s">
        <v>261</v>
      </c>
      <c r="F94" s="1" t="s">
        <v>263</v>
      </c>
      <c r="G94" s="1" t="s">
        <v>262</v>
      </c>
      <c r="H94" s="1"/>
      <c r="I94" s="3" t="s">
        <v>137</v>
      </c>
      <c r="J94" s="3" t="s">
        <v>138</v>
      </c>
      <c r="K94" s="3" t="s">
        <v>19</v>
      </c>
      <c r="L94" s="11">
        <v>16700</v>
      </c>
      <c r="M94" s="11"/>
    </row>
    <row r="95" spans="1:13" ht="15" customHeight="1" x14ac:dyDescent="0.25">
      <c r="A95" s="23" t="s">
        <v>112</v>
      </c>
      <c r="B95" s="24"/>
      <c r="C95" s="25"/>
      <c r="D95" s="6" t="s">
        <v>43</v>
      </c>
      <c r="E95" s="3" t="s">
        <v>264</v>
      </c>
      <c r="F95" s="1" t="s">
        <v>267</v>
      </c>
      <c r="G95" s="1" t="s">
        <v>265</v>
      </c>
      <c r="H95" s="1" t="s">
        <v>266</v>
      </c>
      <c r="I95" s="3" t="s">
        <v>137</v>
      </c>
      <c r="J95" s="3" t="s">
        <v>138</v>
      </c>
      <c r="K95" s="3" t="s">
        <v>19</v>
      </c>
      <c r="L95" s="11">
        <v>2462</v>
      </c>
      <c r="M95" s="11"/>
    </row>
    <row r="96" spans="1:13" ht="15" customHeight="1" x14ac:dyDescent="0.25">
      <c r="A96" s="23" t="s">
        <v>112</v>
      </c>
      <c r="B96" s="24"/>
      <c r="C96" s="25"/>
      <c r="D96" s="6" t="s">
        <v>9</v>
      </c>
      <c r="E96" s="3" t="s">
        <v>264</v>
      </c>
      <c r="F96" s="1" t="s">
        <v>270</v>
      </c>
      <c r="G96" s="1" t="s">
        <v>268</v>
      </c>
      <c r="H96" s="1" t="s">
        <v>269</v>
      </c>
      <c r="I96" s="3" t="s">
        <v>137</v>
      </c>
      <c r="J96" s="3" t="s">
        <v>138</v>
      </c>
      <c r="K96" s="3" t="s">
        <v>19</v>
      </c>
      <c r="L96" s="11">
        <v>1782</v>
      </c>
      <c r="M96" s="11"/>
    </row>
    <row r="97" spans="1:13" ht="15" customHeight="1" x14ac:dyDescent="0.25">
      <c r="A97" s="23" t="s">
        <v>112</v>
      </c>
      <c r="B97" s="24"/>
      <c r="C97" s="25"/>
      <c r="D97" s="6" t="s">
        <v>9</v>
      </c>
      <c r="E97" s="3" t="s">
        <v>264</v>
      </c>
      <c r="F97" s="1" t="s">
        <v>273</v>
      </c>
      <c r="G97" s="1" t="s">
        <v>271</v>
      </c>
      <c r="H97" s="1" t="s">
        <v>272</v>
      </c>
      <c r="I97" s="3" t="s">
        <v>137</v>
      </c>
      <c r="J97" s="3" t="s">
        <v>138</v>
      </c>
      <c r="K97" s="3" t="s">
        <v>19</v>
      </c>
      <c r="L97" s="11">
        <v>1782</v>
      </c>
      <c r="M97" s="11"/>
    </row>
    <row r="98" spans="1:13" ht="15" customHeight="1" x14ac:dyDescent="0.25">
      <c r="A98" s="23" t="s">
        <v>112</v>
      </c>
      <c r="B98" s="24"/>
      <c r="C98" s="25"/>
      <c r="D98" s="6" t="s">
        <v>9</v>
      </c>
      <c r="E98" s="3" t="s">
        <v>274</v>
      </c>
      <c r="F98" s="1" t="s">
        <v>276</v>
      </c>
      <c r="G98" s="1" t="s">
        <v>275</v>
      </c>
      <c r="H98" s="1" t="s">
        <v>276</v>
      </c>
      <c r="I98" s="3" t="s">
        <v>137</v>
      </c>
      <c r="J98" s="3" t="s">
        <v>138</v>
      </c>
      <c r="K98" s="3" t="s">
        <v>19</v>
      </c>
      <c r="L98" s="11">
        <v>515</v>
      </c>
      <c r="M98" s="11"/>
    </row>
    <row r="99" spans="1:13" ht="15" customHeight="1" x14ac:dyDescent="0.25">
      <c r="A99" s="23" t="s">
        <v>112</v>
      </c>
      <c r="B99" s="24"/>
      <c r="C99" s="25"/>
      <c r="D99" s="6" t="s">
        <v>26</v>
      </c>
      <c r="E99" s="3" t="s">
        <v>277</v>
      </c>
      <c r="F99" s="1" t="s">
        <v>279</v>
      </c>
      <c r="G99" s="1" t="s">
        <v>278</v>
      </c>
      <c r="H99" s="1"/>
      <c r="I99" s="3" t="s">
        <v>137</v>
      </c>
      <c r="J99" s="3" t="s">
        <v>138</v>
      </c>
      <c r="K99" s="3" t="s">
        <v>19</v>
      </c>
      <c r="L99" s="11">
        <v>1709.4734000000001</v>
      </c>
      <c r="M99" s="11"/>
    </row>
    <row r="100" spans="1:13" ht="15" customHeight="1" x14ac:dyDescent="0.25">
      <c r="A100" s="23" t="s">
        <v>112</v>
      </c>
      <c r="B100" s="24"/>
      <c r="C100" s="25"/>
      <c r="D100" s="6" t="s">
        <v>20</v>
      </c>
      <c r="E100" s="3" t="s">
        <v>280</v>
      </c>
      <c r="F100" s="1" t="s">
        <v>282</v>
      </c>
      <c r="G100" s="1" t="s">
        <v>281</v>
      </c>
      <c r="H100" s="1"/>
      <c r="I100" s="3" t="s">
        <v>137</v>
      </c>
      <c r="J100" s="3" t="s">
        <v>138</v>
      </c>
      <c r="K100" s="3" t="s">
        <v>19</v>
      </c>
      <c r="L100" s="11">
        <v>588.18870000000095</v>
      </c>
      <c r="M100" s="11"/>
    </row>
    <row r="101" spans="1:13" ht="15" customHeight="1" x14ac:dyDescent="0.25">
      <c r="A101" s="23" t="s">
        <v>112</v>
      </c>
      <c r="B101" s="24"/>
      <c r="C101" s="25"/>
      <c r="D101" s="6" t="s">
        <v>26</v>
      </c>
      <c r="E101" s="3" t="s">
        <v>277</v>
      </c>
      <c r="F101" s="1" t="s">
        <v>285</v>
      </c>
      <c r="G101" s="1" t="s">
        <v>283</v>
      </c>
      <c r="H101" s="1" t="s">
        <v>284</v>
      </c>
      <c r="I101" s="3" t="s">
        <v>137</v>
      </c>
      <c r="J101" s="3" t="s">
        <v>138</v>
      </c>
      <c r="K101" s="3" t="s">
        <v>19</v>
      </c>
      <c r="L101" s="11">
        <v>1539.7163</v>
      </c>
      <c r="M101" s="11"/>
    </row>
    <row r="102" spans="1:13" ht="15" customHeight="1" x14ac:dyDescent="0.25">
      <c r="A102" s="23" t="s">
        <v>112</v>
      </c>
      <c r="B102" s="24"/>
      <c r="C102" s="25"/>
      <c r="D102" s="6" t="s">
        <v>20</v>
      </c>
      <c r="E102" s="3" t="s">
        <v>286</v>
      </c>
      <c r="F102" s="1" t="s">
        <v>289</v>
      </c>
      <c r="G102" s="1" t="s">
        <v>287</v>
      </c>
      <c r="H102" s="1" t="s">
        <v>288</v>
      </c>
      <c r="I102" s="3" t="s">
        <v>137</v>
      </c>
      <c r="J102" s="3" t="s">
        <v>138</v>
      </c>
      <c r="K102" s="3" t="s">
        <v>19</v>
      </c>
      <c r="L102" s="11">
        <v>354.96339999999998</v>
      </c>
      <c r="M102" s="11"/>
    </row>
    <row r="103" spans="1:13" ht="15" customHeight="1" x14ac:dyDescent="0.25">
      <c r="A103" s="23" t="s">
        <v>112</v>
      </c>
      <c r="B103" s="24"/>
      <c r="C103" s="25"/>
      <c r="D103" s="6" t="s">
        <v>20</v>
      </c>
      <c r="E103" s="3" t="s">
        <v>277</v>
      </c>
      <c r="F103" s="1" t="s">
        <v>292</v>
      </c>
      <c r="G103" s="1" t="s">
        <v>290</v>
      </c>
      <c r="H103" s="1" t="s">
        <v>291</v>
      </c>
      <c r="I103" s="3" t="s">
        <v>137</v>
      </c>
      <c r="J103" s="3" t="s">
        <v>138</v>
      </c>
      <c r="K103" s="3" t="s">
        <v>19</v>
      </c>
      <c r="L103" s="11">
        <v>226</v>
      </c>
      <c r="M103" s="11"/>
    </row>
    <row r="104" spans="1:13" ht="15" customHeight="1" x14ac:dyDescent="0.25">
      <c r="A104" s="23" t="s">
        <v>112</v>
      </c>
      <c r="B104" s="24"/>
      <c r="C104" s="25"/>
      <c r="D104" s="6" t="s">
        <v>26</v>
      </c>
      <c r="E104" s="3" t="s">
        <v>277</v>
      </c>
      <c r="F104" s="1" t="s">
        <v>294</v>
      </c>
      <c r="G104" s="1" t="s">
        <v>293</v>
      </c>
      <c r="H104" s="1"/>
      <c r="I104" s="3" t="s">
        <v>137</v>
      </c>
      <c r="J104" s="3" t="s">
        <v>138</v>
      </c>
      <c r="K104" s="3" t="s">
        <v>19</v>
      </c>
      <c r="L104" s="11">
        <v>140</v>
      </c>
      <c r="M104" s="11"/>
    </row>
    <row r="105" spans="1:13" ht="15" customHeight="1" x14ac:dyDescent="0.25">
      <c r="A105" s="23" t="s">
        <v>112</v>
      </c>
      <c r="B105" s="24"/>
      <c r="C105" s="25"/>
      <c r="D105" s="6" t="s">
        <v>26</v>
      </c>
      <c r="E105" s="3" t="s">
        <v>295</v>
      </c>
      <c r="F105" s="1" t="s">
        <v>297</v>
      </c>
      <c r="G105" s="1" t="s">
        <v>296</v>
      </c>
      <c r="H105" s="1"/>
      <c r="I105" s="3" t="s">
        <v>137</v>
      </c>
      <c r="J105" s="3" t="s">
        <v>138</v>
      </c>
      <c r="K105" s="3" t="s">
        <v>19</v>
      </c>
      <c r="L105" s="11">
        <v>0</v>
      </c>
      <c r="M105" s="11"/>
    </row>
    <row r="106" spans="1:13" ht="15" customHeight="1" x14ac:dyDescent="0.25">
      <c r="A106" s="23" t="s">
        <v>112</v>
      </c>
      <c r="B106" s="24"/>
      <c r="C106" s="25"/>
      <c r="D106" s="6" t="s">
        <v>26</v>
      </c>
      <c r="E106" s="3" t="s">
        <v>298</v>
      </c>
      <c r="F106" s="1" t="s">
        <v>300</v>
      </c>
      <c r="G106" s="1" t="s">
        <v>299</v>
      </c>
      <c r="H106" s="1"/>
      <c r="I106" s="3" t="s">
        <v>137</v>
      </c>
      <c r="J106" s="3" t="s">
        <v>138</v>
      </c>
      <c r="K106" s="3" t="s">
        <v>19</v>
      </c>
      <c r="L106" s="11">
        <v>339</v>
      </c>
      <c r="M106" s="11"/>
    </row>
    <row r="107" spans="1:13" ht="15" customHeight="1" x14ac:dyDescent="0.25">
      <c r="A107" s="23" t="s">
        <v>112</v>
      </c>
      <c r="B107" s="24"/>
      <c r="C107" s="25"/>
      <c r="D107" s="6" t="s">
        <v>43</v>
      </c>
      <c r="E107" s="3" t="s">
        <v>264</v>
      </c>
      <c r="F107" s="1" t="s">
        <v>303</v>
      </c>
      <c r="G107" s="1" t="s">
        <v>301</v>
      </c>
      <c r="H107" s="1" t="s">
        <v>302</v>
      </c>
      <c r="I107" s="3" t="s">
        <v>137</v>
      </c>
      <c r="J107" s="3" t="s">
        <v>138</v>
      </c>
      <c r="K107" s="3" t="s">
        <v>19</v>
      </c>
      <c r="L107" s="11">
        <v>1080</v>
      </c>
      <c r="M107" s="11"/>
    </row>
    <row r="108" spans="1:13" ht="15" customHeight="1" x14ac:dyDescent="0.25">
      <c r="A108" s="23" t="s">
        <v>112</v>
      </c>
      <c r="B108" s="24"/>
      <c r="C108" s="25"/>
      <c r="D108" s="6" t="s">
        <v>183</v>
      </c>
      <c r="E108" s="3" t="s">
        <v>184</v>
      </c>
      <c r="F108" s="1" t="s">
        <v>305</v>
      </c>
      <c r="G108" s="1" t="s">
        <v>304</v>
      </c>
      <c r="H108" s="1"/>
      <c r="I108" s="3" t="s">
        <v>137</v>
      </c>
      <c r="J108" s="3" t="s">
        <v>138</v>
      </c>
      <c r="K108" s="3" t="s">
        <v>19</v>
      </c>
      <c r="L108" s="11">
        <v>484</v>
      </c>
      <c r="M108" s="11"/>
    </row>
    <row r="109" spans="1:13" ht="15" customHeight="1" x14ac:dyDescent="0.25">
      <c r="A109" s="23" t="s">
        <v>112</v>
      </c>
      <c r="B109" s="24"/>
      <c r="C109" s="25"/>
      <c r="D109" s="6" t="s">
        <v>183</v>
      </c>
      <c r="E109" s="3" t="s">
        <v>184</v>
      </c>
      <c r="F109" s="1" t="s">
        <v>307</v>
      </c>
      <c r="G109" s="1" t="s">
        <v>306</v>
      </c>
      <c r="H109" s="1" t="s">
        <v>306</v>
      </c>
      <c r="I109" s="3" t="s">
        <v>137</v>
      </c>
      <c r="J109" s="3" t="s">
        <v>138</v>
      </c>
      <c r="K109" s="3" t="s">
        <v>19</v>
      </c>
      <c r="L109" s="11">
        <v>198</v>
      </c>
      <c r="M109" s="11"/>
    </row>
    <row r="110" spans="1:13" ht="15" customHeight="1" x14ac:dyDescent="0.25">
      <c r="A110" s="23" t="s">
        <v>112</v>
      </c>
      <c r="B110" s="24"/>
      <c r="C110" s="25"/>
      <c r="D110" s="6" t="s">
        <v>183</v>
      </c>
      <c r="E110" s="3" t="s">
        <v>184</v>
      </c>
      <c r="F110" s="1" t="s">
        <v>309</v>
      </c>
      <c r="G110" s="1" t="s">
        <v>308</v>
      </c>
      <c r="H110" s="1"/>
      <c r="I110" s="3" t="s">
        <v>137</v>
      </c>
      <c r="J110" s="3" t="s">
        <v>138</v>
      </c>
      <c r="K110" s="3" t="s">
        <v>19</v>
      </c>
      <c r="L110" s="11">
        <v>377</v>
      </c>
      <c r="M110" s="11"/>
    </row>
    <row r="111" spans="1:13" ht="15" customHeight="1" x14ac:dyDescent="0.25">
      <c r="A111" s="23" t="s">
        <v>112</v>
      </c>
      <c r="B111" s="24"/>
      <c r="C111" s="25"/>
      <c r="D111" s="6" t="s">
        <v>183</v>
      </c>
      <c r="E111" s="3" t="s">
        <v>184</v>
      </c>
      <c r="F111" s="1" t="s">
        <v>311</v>
      </c>
      <c r="G111" s="1" t="s">
        <v>310</v>
      </c>
      <c r="H111" s="1"/>
      <c r="I111" s="3" t="s">
        <v>137</v>
      </c>
      <c r="J111" s="3" t="s">
        <v>138</v>
      </c>
      <c r="K111" s="3" t="s">
        <v>19</v>
      </c>
      <c r="L111" s="11">
        <v>92</v>
      </c>
      <c r="M111" s="11"/>
    </row>
    <row r="112" spans="1:13" ht="15" customHeight="1" x14ac:dyDescent="0.25">
      <c r="A112" s="23" t="s">
        <v>112</v>
      </c>
      <c r="B112" s="24"/>
      <c r="C112" s="25"/>
      <c r="D112" s="6" t="s">
        <v>183</v>
      </c>
      <c r="E112" s="3" t="s">
        <v>184</v>
      </c>
      <c r="F112" s="1" t="s">
        <v>313</v>
      </c>
      <c r="G112" s="1" t="s">
        <v>312</v>
      </c>
      <c r="H112" s="1"/>
      <c r="I112" s="3" t="s">
        <v>137</v>
      </c>
      <c r="J112" s="3" t="s">
        <v>138</v>
      </c>
      <c r="K112" s="3" t="s">
        <v>19</v>
      </c>
      <c r="L112" s="11">
        <v>246</v>
      </c>
      <c r="M112" s="11"/>
    </row>
    <row r="113" spans="1:13" ht="15" customHeight="1" x14ac:dyDescent="0.25">
      <c r="A113" s="23" t="s">
        <v>112</v>
      </c>
      <c r="B113" s="24"/>
      <c r="C113" s="25"/>
      <c r="D113" s="6" t="s">
        <v>183</v>
      </c>
      <c r="E113" s="3" t="s">
        <v>184</v>
      </c>
      <c r="F113" s="1" t="s">
        <v>315</v>
      </c>
      <c r="G113" s="1" t="s">
        <v>314</v>
      </c>
      <c r="H113" s="1"/>
      <c r="I113" s="3" t="s">
        <v>137</v>
      </c>
      <c r="J113" s="3" t="s">
        <v>138</v>
      </c>
      <c r="K113" s="3" t="s">
        <v>19</v>
      </c>
      <c r="L113" s="11">
        <v>189</v>
      </c>
      <c r="M113" s="11"/>
    </row>
    <row r="114" spans="1:13" ht="15" customHeight="1" x14ac:dyDescent="0.25">
      <c r="A114" s="23" t="s">
        <v>112</v>
      </c>
      <c r="B114" s="24"/>
      <c r="C114" s="25"/>
      <c r="D114" s="6" t="s">
        <v>183</v>
      </c>
      <c r="E114" s="3" t="s">
        <v>184</v>
      </c>
      <c r="F114" s="1" t="s">
        <v>315</v>
      </c>
      <c r="G114" s="1" t="s">
        <v>316</v>
      </c>
      <c r="H114" s="1" t="s">
        <v>316</v>
      </c>
      <c r="I114" s="3" t="s">
        <v>137</v>
      </c>
      <c r="J114" s="3" t="s">
        <v>138</v>
      </c>
      <c r="K114" s="3" t="s">
        <v>19</v>
      </c>
      <c r="L114" s="11">
        <v>72</v>
      </c>
      <c r="M114" s="11"/>
    </row>
    <row r="115" spans="1:13" ht="15" customHeight="1" x14ac:dyDescent="0.25">
      <c r="A115" s="23" t="s">
        <v>112</v>
      </c>
      <c r="B115" s="24"/>
      <c r="C115" s="25"/>
      <c r="D115" s="6" t="s">
        <v>183</v>
      </c>
      <c r="E115" s="3" t="s">
        <v>184</v>
      </c>
      <c r="F115" s="1" t="s">
        <v>315</v>
      </c>
      <c r="G115" s="1" t="s">
        <v>317</v>
      </c>
      <c r="H115" s="1"/>
      <c r="I115" s="3" t="s">
        <v>137</v>
      </c>
      <c r="J115" s="3" t="s">
        <v>138</v>
      </c>
      <c r="K115" s="3" t="s">
        <v>19</v>
      </c>
      <c r="L115" s="11">
        <v>197</v>
      </c>
      <c r="M115" s="11"/>
    </row>
    <row r="116" spans="1:13" ht="15" customHeight="1" x14ac:dyDescent="0.25">
      <c r="A116" s="23" t="s">
        <v>112</v>
      </c>
      <c r="B116" s="24"/>
      <c r="C116" s="25"/>
      <c r="D116" s="6" t="s">
        <v>183</v>
      </c>
      <c r="E116" s="3" t="s">
        <v>318</v>
      </c>
      <c r="F116" s="1" t="s">
        <v>320</v>
      </c>
      <c r="G116" s="1" t="s">
        <v>319</v>
      </c>
      <c r="H116" s="1"/>
      <c r="I116" s="3" t="s">
        <v>137</v>
      </c>
      <c r="J116" s="3" t="s">
        <v>138</v>
      </c>
      <c r="K116" s="3" t="s">
        <v>19</v>
      </c>
      <c r="L116" s="11">
        <v>136</v>
      </c>
      <c r="M116" s="11"/>
    </row>
    <row r="117" spans="1:13" ht="15" customHeight="1" x14ac:dyDescent="0.25">
      <c r="A117" s="23" t="s">
        <v>112</v>
      </c>
      <c r="B117" s="24"/>
      <c r="C117" s="25"/>
      <c r="D117" s="6" t="s">
        <v>183</v>
      </c>
      <c r="E117" s="3" t="s">
        <v>321</v>
      </c>
      <c r="F117" s="1" t="s">
        <v>323</v>
      </c>
      <c r="G117" s="1" t="s">
        <v>322</v>
      </c>
      <c r="H117" s="1"/>
      <c r="I117" s="3" t="s">
        <v>137</v>
      </c>
      <c r="J117" s="3" t="s">
        <v>138</v>
      </c>
      <c r="K117" s="3" t="s">
        <v>19</v>
      </c>
      <c r="L117" s="11">
        <v>223</v>
      </c>
      <c r="M117" s="11"/>
    </row>
    <row r="118" spans="1:13" ht="15" customHeight="1" x14ac:dyDescent="0.25">
      <c r="A118" s="23" t="s">
        <v>112</v>
      </c>
      <c r="B118" s="24"/>
      <c r="C118" s="25"/>
      <c r="D118" s="6" t="s">
        <v>183</v>
      </c>
      <c r="E118" s="3" t="s">
        <v>324</v>
      </c>
      <c r="F118" s="1" t="s">
        <v>327</v>
      </c>
      <c r="G118" s="1" t="s">
        <v>325</v>
      </c>
      <c r="H118" s="1" t="s">
        <v>326</v>
      </c>
      <c r="I118" s="3" t="s">
        <v>137</v>
      </c>
      <c r="J118" s="3" t="s">
        <v>138</v>
      </c>
      <c r="K118" s="3" t="s">
        <v>19</v>
      </c>
      <c r="L118" s="11">
        <v>112</v>
      </c>
      <c r="M118" s="11"/>
    </row>
    <row r="119" spans="1:13" ht="15" customHeight="1" x14ac:dyDescent="0.25">
      <c r="A119" s="23" t="s">
        <v>112</v>
      </c>
      <c r="B119" s="24"/>
      <c r="C119" s="25"/>
      <c r="D119" s="6" t="s">
        <v>183</v>
      </c>
      <c r="E119" s="3" t="s">
        <v>328</v>
      </c>
      <c r="F119" s="1" t="s">
        <v>330</v>
      </c>
      <c r="G119" s="1" t="s">
        <v>329</v>
      </c>
      <c r="H119" s="1"/>
      <c r="I119" s="3" t="s">
        <v>137</v>
      </c>
      <c r="J119" s="3" t="s">
        <v>138</v>
      </c>
      <c r="K119" s="3" t="s">
        <v>19</v>
      </c>
      <c r="L119" s="11">
        <v>144</v>
      </c>
      <c r="M119" s="11"/>
    </row>
    <row r="120" spans="1:13" ht="15" customHeight="1" x14ac:dyDescent="0.25">
      <c r="A120" s="23" t="s">
        <v>112</v>
      </c>
      <c r="B120" s="24"/>
      <c r="C120" s="25"/>
      <c r="D120" s="6" t="s">
        <v>83</v>
      </c>
      <c r="E120" s="3" t="s">
        <v>331</v>
      </c>
      <c r="F120" s="1" t="s">
        <v>333</v>
      </c>
      <c r="G120" s="1" t="s">
        <v>332</v>
      </c>
      <c r="H120" s="1" t="s">
        <v>332</v>
      </c>
      <c r="I120" s="3" t="s">
        <v>137</v>
      </c>
      <c r="J120" s="3" t="s">
        <v>138</v>
      </c>
      <c r="K120" s="3" t="s">
        <v>19</v>
      </c>
      <c r="L120" s="11">
        <v>1050</v>
      </c>
      <c r="M120" s="11"/>
    </row>
    <row r="121" spans="1:13" ht="15" customHeight="1" x14ac:dyDescent="0.25">
      <c r="A121" s="23" t="s">
        <v>112</v>
      </c>
      <c r="B121" s="24"/>
      <c r="C121" s="25"/>
      <c r="D121" s="6" t="s">
        <v>183</v>
      </c>
      <c r="E121" s="3" t="s">
        <v>334</v>
      </c>
      <c r="F121" s="1" t="s">
        <v>336</v>
      </c>
      <c r="G121" s="1" t="s">
        <v>335</v>
      </c>
      <c r="H121" s="1"/>
      <c r="I121" s="3" t="s">
        <v>137</v>
      </c>
      <c r="J121" s="3" t="s">
        <v>138</v>
      </c>
      <c r="K121" s="3" t="s">
        <v>19</v>
      </c>
      <c r="L121" s="11">
        <v>171</v>
      </c>
      <c r="M121" s="11"/>
    </row>
    <row r="122" spans="1:13" ht="15" customHeight="1" x14ac:dyDescent="0.25">
      <c r="A122" s="23" t="s">
        <v>112</v>
      </c>
      <c r="B122" s="24"/>
      <c r="C122" s="25"/>
      <c r="D122" s="6" t="s">
        <v>183</v>
      </c>
      <c r="E122" s="3" t="s">
        <v>184</v>
      </c>
      <c r="F122" s="1" t="s">
        <v>305</v>
      </c>
      <c r="G122" s="1" t="s">
        <v>337</v>
      </c>
      <c r="H122" s="1" t="s">
        <v>337</v>
      </c>
      <c r="I122" s="3" t="s">
        <v>137</v>
      </c>
      <c r="J122" s="3" t="s">
        <v>138</v>
      </c>
      <c r="K122" s="3" t="s">
        <v>19</v>
      </c>
      <c r="L122" s="11">
        <v>194</v>
      </c>
      <c r="M122" s="11"/>
    </row>
    <row r="123" spans="1:13" ht="15" customHeight="1" x14ac:dyDescent="0.25">
      <c r="A123" s="23" t="s">
        <v>112</v>
      </c>
      <c r="B123" s="24"/>
      <c r="C123" s="25"/>
      <c r="D123" s="6" t="s">
        <v>183</v>
      </c>
      <c r="E123" s="3" t="s">
        <v>338</v>
      </c>
      <c r="F123" s="1" t="s">
        <v>340</v>
      </c>
      <c r="G123" s="1" t="s">
        <v>339</v>
      </c>
      <c r="H123" s="1" t="s">
        <v>339</v>
      </c>
      <c r="I123" s="3" t="s">
        <v>137</v>
      </c>
      <c r="J123" s="3" t="s">
        <v>138</v>
      </c>
      <c r="K123" s="3" t="s">
        <v>19</v>
      </c>
      <c r="L123" s="11">
        <v>604</v>
      </c>
      <c r="M123" s="11"/>
    </row>
    <row r="124" spans="1:13" ht="15" customHeight="1" x14ac:dyDescent="0.25">
      <c r="A124" s="23" t="s">
        <v>112</v>
      </c>
      <c r="B124" s="24"/>
      <c r="C124" s="25"/>
      <c r="D124" s="6" t="s">
        <v>183</v>
      </c>
      <c r="E124" s="3" t="s">
        <v>157</v>
      </c>
      <c r="F124" s="1" t="s">
        <v>342</v>
      </c>
      <c r="G124" s="1" t="s">
        <v>341</v>
      </c>
      <c r="H124" s="1"/>
      <c r="I124" s="3" t="s">
        <v>137</v>
      </c>
      <c r="J124" s="3" t="s">
        <v>138</v>
      </c>
      <c r="K124" s="3" t="s">
        <v>19</v>
      </c>
      <c r="L124" s="11">
        <v>30</v>
      </c>
      <c r="M124" s="11"/>
    </row>
    <row r="125" spans="1:13" ht="15" customHeight="1" x14ac:dyDescent="0.25">
      <c r="A125" s="23" t="s">
        <v>112</v>
      </c>
      <c r="B125" s="24"/>
      <c r="C125" s="25"/>
      <c r="D125" s="6" t="s">
        <v>183</v>
      </c>
      <c r="E125" s="3" t="s">
        <v>343</v>
      </c>
      <c r="F125" s="1" t="s">
        <v>346</v>
      </c>
      <c r="G125" s="1" t="s">
        <v>344</v>
      </c>
      <c r="H125" s="1" t="s">
        <v>345</v>
      </c>
      <c r="I125" s="3" t="s">
        <v>137</v>
      </c>
      <c r="J125" s="3" t="s">
        <v>138</v>
      </c>
      <c r="K125" s="3" t="s">
        <v>19</v>
      </c>
      <c r="L125" s="11">
        <v>27</v>
      </c>
      <c r="M125" s="11"/>
    </row>
    <row r="126" spans="1:13" ht="15" customHeight="1" x14ac:dyDescent="0.25">
      <c r="A126" s="23" t="s">
        <v>112</v>
      </c>
      <c r="B126" s="24"/>
      <c r="C126" s="25"/>
      <c r="D126" s="6" t="s">
        <v>183</v>
      </c>
      <c r="E126" s="3" t="s">
        <v>184</v>
      </c>
      <c r="F126" s="1" t="s">
        <v>348</v>
      </c>
      <c r="G126" s="1" t="s">
        <v>347</v>
      </c>
      <c r="H126" s="1" t="s">
        <v>345</v>
      </c>
      <c r="I126" s="3" t="s">
        <v>137</v>
      </c>
      <c r="J126" s="3" t="s">
        <v>138</v>
      </c>
      <c r="K126" s="3" t="s">
        <v>19</v>
      </c>
      <c r="L126" s="11">
        <v>54</v>
      </c>
      <c r="M126" s="11"/>
    </row>
    <row r="127" spans="1:13" ht="15" customHeight="1" x14ac:dyDescent="0.25">
      <c r="A127" s="23" t="s">
        <v>112</v>
      </c>
      <c r="B127" s="24"/>
      <c r="C127" s="25"/>
      <c r="D127" s="6" t="s">
        <v>349</v>
      </c>
      <c r="E127" s="3" t="s">
        <v>350</v>
      </c>
      <c r="F127" s="1" t="s">
        <v>353</v>
      </c>
      <c r="G127" s="1" t="s">
        <v>351</v>
      </c>
      <c r="H127" s="1" t="s">
        <v>352</v>
      </c>
      <c r="I127" s="3" t="s">
        <v>137</v>
      </c>
      <c r="J127" s="3" t="s">
        <v>138</v>
      </c>
      <c r="K127" s="3" t="s">
        <v>19</v>
      </c>
      <c r="L127" s="11">
        <v>190</v>
      </c>
      <c r="M127" s="11"/>
    </row>
    <row r="128" spans="1:13" ht="15" customHeight="1" x14ac:dyDescent="0.25">
      <c r="A128" s="23" t="s">
        <v>112</v>
      </c>
      <c r="B128" s="24"/>
      <c r="C128" s="25"/>
      <c r="D128" s="6" t="s">
        <v>349</v>
      </c>
      <c r="E128" s="3" t="s">
        <v>350</v>
      </c>
      <c r="F128" s="1" t="s">
        <v>356</v>
      </c>
      <c r="G128" s="1" t="s">
        <v>354</v>
      </c>
      <c r="H128" s="1" t="s">
        <v>355</v>
      </c>
      <c r="I128" s="3" t="s">
        <v>137</v>
      </c>
      <c r="J128" s="3" t="s">
        <v>138</v>
      </c>
      <c r="K128" s="3" t="s">
        <v>19</v>
      </c>
      <c r="L128" s="11">
        <v>500</v>
      </c>
      <c r="M128" s="11"/>
    </row>
    <row r="129" spans="1:13" ht="15" customHeight="1" x14ac:dyDescent="0.25">
      <c r="A129" s="23" t="s">
        <v>112</v>
      </c>
      <c r="B129" s="24"/>
      <c r="C129" s="25"/>
      <c r="D129" s="6" t="s">
        <v>9</v>
      </c>
      <c r="E129" s="3" t="s">
        <v>357</v>
      </c>
      <c r="F129" s="1" t="s">
        <v>358</v>
      </c>
      <c r="G129" s="1" t="s">
        <v>358</v>
      </c>
      <c r="H129" s="1" t="s">
        <v>359</v>
      </c>
      <c r="I129" s="3" t="s">
        <v>137</v>
      </c>
      <c r="J129" s="3" t="s">
        <v>138</v>
      </c>
      <c r="K129" s="3" t="s">
        <v>19</v>
      </c>
      <c r="L129" s="11">
        <v>394</v>
      </c>
      <c r="M129" s="11"/>
    </row>
    <row r="130" spans="1:13" ht="15" customHeight="1" x14ac:dyDescent="0.25">
      <c r="A130" s="23" t="s">
        <v>112</v>
      </c>
      <c r="B130" s="24"/>
      <c r="C130" s="25"/>
      <c r="D130" s="6" t="s">
        <v>9</v>
      </c>
      <c r="E130" s="3" t="s">
        <v>360</v>
      </c>
      <c r="F130" s="1" t="s">
        <v>361</v>
      </c>
      <c r="G130" s="1" t="s">
        <v>361</v>
      </c>
      <c r="H130" s="1"/>
      <c r="I130" s="3" t="s">
        <v>137</v>
      </c>
      <c r="J130" s="3" t="s">
        <v>138</v>
      </c>
      <c r="K130" s="3" t="s">
        <v>19</v>
      </c>
      <c r="L130" s="11">
        <v>331</v>
      </c>
      <c r="M130" s="11"/>
    </row>
    <row r="131" spans="1:13" ht="15" customHeight="1" x14ac:dyDescent="0.25">
      <c r="A131" s="23" t="s">
        <v>112</v>
      </c>
      <c r="B131" s="24"/>
      <c r="C131" s="25"/>
      <c r="D131" s="6" t="s">
        <v>9</v>
      </c>
      <c r="E131" s="3" t="s">
        <v>362</v>
      </c>
      <c r="F131" s="1" t="s">
        <v>363</v>
      </c>
      <c r="G131" s="1" t="s">
        <v>363</v>
      </c>
      <c r="H131" s="1"/>
      <c r="I131" s="3" t="s">
        <v>137</v>
      </c>
      <c r="J131" s="3" t="s">
        <v>138</v>
      </c>
      <c r="K131" s="3" t="s">
        <v>19</v>
      </c>
      <c r="L131" s="11">
        <v>272</v>
      </c>
      <c r="M131" s="11"/>
    </row>
    <row r="132" spans="1:13" ht="15" customHeight="1" x14ac:dyDescent="0.25">
      <c r="A132" s="23" t="s">
        <v>112</v>
      </c>
      <c r="B132" s="24"/>
      <c r="C132" s="25"/>
      <c r="D132" s="6" t="s">
        <v>9</v>
      </c>
      <c r="E132" s="3" t="s">
        <v>364</v>
      </c>
      <c r="F132" s="1" t="s">
        <v>366</v>
      </c>
      <c r="G132" s="1" t="s">
        <v>365</v>
      </c>
      <c r="H132" s="1"/>
      <c r="I132" s="3" t="s">
        <v>137</v>
      </c>
      <c r="J132" s="3" t="s">
        <v>138</v>
      </c>
      <c r="K132" s="3" t="s">
        <v>19</v>
      </c>
      <c r="L132" s="11">
        <v>1136</v>
      </c>
      <c r="M132" s="11"/>
    </row>
    <row r="133" spans="1:13" ht="15" customHeight="1" x14ac:dyDescent="0.25">
      <c r="A133" s="23" t="s">
        <v>112</v>
      </c>
      <c r="B133" s="24"/>
      <c r="C133" s="25"/>
      <c r="D133" s="6" t="s">
        <v>9</v>
      </c>
      <c r="E133" s="3" t="s">
        <v>367</v>
      </c>
      <c r="F133" s="1" t="s">
        <v>368</v>
      </c>
      <c r="G133" s="1" t="s">
        <v>368</v>
      </c>
      <c r="H133" s="1"/>
      <c r="I133" s="3" t="s">
        <v>137</v>
      </c>
      <c r="J133" s="3" t="s">
        <v>138</v>
      </c>
      <c r="K133" s="3" t="s">
        <v>19</v>
      </c>
      <c r="L133" s="11">
        <v>304</v>
      </c>
      <c r="M133" s="11"/>
    </row>
    <row r="134" spans="1:13" ht="15" customHeight="1" x14ac:dyDescent="0.25">
      <c r="A134" s="23" t="s">
        <v>112</v>
      </c>
      <c r="B134" s="24"/>
      <c r="C134" s="25"/>
      <c r="D134" s="6" t="s">
        <v>9</v>
      </c>
      <c r="E134" s="3" t="s">
        <v>369</v>
      </c>
      <c r="F134" s="1" t="s">
        <v>371</v>
      </c>
      <c r="G134" s="1" t="s">
        <v>370</v>
      </c>
      <c r="H134" s="1"/>
      <c r="I134" s="3" t="s">
        <v>137</v>
      </c>
      <c r="J134" s="3" t="s">
        <v>138</v>
      </c>
      <c r="K134" s="3" t="s">
        <v>19</v>
      </c>
      <c r="L134" s="11">
        <v>270</v>
      </c>
      <c r="M134" s="11"/>
    </row>
    <row r="135" spans="1:13" ht="15" customHeight="1" x14ac:dyDescent="0.25">
      <c r="A135" s="23" t="s">
        <v>112</v>
      </c>
      <c r="B135" s="24"/>
      <c r="C135" s="25"/>
      <c r="D135" s="6" t="s">
        <v>9</v>
      </c>
      <c r="E135" s="3" t="s">
        <v>372</v>
      </c>
      <c r="F135" s="1" t="s">
        <v>373</v>
      </c>
      <c r="G135" s="1" t="s">
        <v>373</v>
      </c>
      <c r="H135" s="1"/>
      <c r="I135" s="3" t="s">
        <v>137</v>
      </c>
      <c r="J135" s="3" t="s">
        <v>138</v>
      </c>
      <c r="K135" s="3" t="s">
        <v>19</v>
      </c>
      <c r="L135" s="11">
        <v>230</v>
      </c>
      <c r="M135" s="11"/>
    </row>
    <row r="136" spans="1:13" ht="15" customHeight="1" x14ac:dyDescent="0.25">
      <c r="A136" s="23" t="s">
        <v>112</v>
      </c>
      <c r="B136" s="24"/>
      <c r="C136" s="25"/>
      <c r="D136" s="6" t="s">
        <v>9</v>
      </c>
      <c r="E136" s="3" t="s">
        <v>374</v>
      </c>
      <c r="F136" s="1" t="s">
        <v>375</v>
      </c>
      <c r="G136" s="1" t="s">
        <v>375</v>
      </c>
      <c r="H136" s="1"/>
      <c r="I136" s="3" t="s">
        <v>137</v>
      </c>
      <c r="J136" s="3" t="s">
        <v>138</v>
      </c>
      <c r="K136" s="3" t="s">
        <v>19</v>
      </c>
      <c r="L136" s="11">
        <v>326</v>
      </c>
      <c r="M136" s="11"/>
    </row>
    <row r="137" spans="1:13" ht="15" customHeight="1" x14ac:dyDescent="0.25">
      <c r="A137" s="23" t="s">
        <v>112</v>
      </c>
      <c r="B137" s="24"/>
      <c r="C137" s="25"/>
      <c r="D137" s="6" t="s">
        <v>43</v>
      </c>
      <c r="E137" s="3" t="s">
        <v>376</v>
      </c>
      <c r="F137" s="1" t="s">
        <v>378</v>
      </c>
      <c r="G137" s="1" t="s">
        <v>377</v>
      </c>
      <c r="H137" s="1" t="s">
        <v>81</v>
      </c>
      <c r="I137" s="3" t="s">
        <v>137</v>
      </c>
      <c r="J137" s="3" t="s">
        <v>138</v>
      </c>
      <c r="K137" s="3" t="s">
        <v>19</v>
      </c>
      <c r="L137" s="11">
        <v>1305</v>
      </c>
      <c r="M137" s="11"/>
    </row>
    <row r="138" spans="1:13" ht="15" customHeight="1" x14ac:dyDescent="0.25">
      <c r="A138" s="23" t="s">
        <v>112</v>
      </c>
      <c r="B138" s="24"/>
      <c r="C138" s="25"/>
      <c r="D138" s="6" t="s">
        <v>9</v>
      </c>
      <c r="E138" s="3" t="s">
        <v>98</v>
      </c>
      <c r="F138" s="1" t="s">
        <v>100</v>
      </c>
      <c r="G138" s="1" t="s">
        <v>100</v>
      </c>
      <c r="H138" s="1"/>
      <c r="I138" s="3" t="s">
        <v>101</v>
      </c>
      <c r="J138" s="3" t="s">
        <v>102</v>
      </c>
      <c r="K138" s="3" t="s">
        <v>19</v>
      </c>
      <c r="L138" s="11">
        <v>512</v>
      </c>
      <c r="M138" s="11"/>
    </row>
    <row r="139" spans="1:13" ht="15" customHeight="1" x14ac:dyDescent="0.25">
      <c r="A139" s="23" t="s">
        <v>112</v>
      </c>
      <c r="B139" s="24"/>
      <c r="C139" s="25"/>
      <c r="D139" s="6" t="s">
        <v>83</v>
      </c>
      <c r="E139" s="3" t="s">
        <v>379</v>
      </c>
      <c r="F139" s="1" t="s">
        <v>381</v>
      </c>
      <c r="G139" s="1" t="s">
        <v>380</v>
      </c>
      <c r="H139" s="1"/>
      <c r="I139" s="3" t="s">
        <v>137</v>
      </c>
      <c r="J139" s="3" t="s">
        <v>138</v>
      </c>
      <c r="K139" s="3" t="s">
        <v>19</v>
      </c>
      <c r="L139" s="11">
        <v>1200</v>
      </c>
      <c r="M139" s="11"/>
    </row>
    <row r="140" spans="1:13" ht="15" customHeight="1" x14ac:dyDescent="0.25">
      <c r="A140" s="23" t="s">
        <v>112</v>
      </c>
      <c r="B140" s="24"/>
      <c r="C140" s="25"/>
      <c r="D140" s="6" t="s">
        <v>20</v>
      </c>
      <c r="E140" s="3" t="s">
        <v>382</v>
      </c>
      <c r="F140" s="1" t="s">
        <v>383</v>
      </c>
      <c r="G140" s="1" t="s">
        <v>308</v>
      </c>
      <c r="H140" s="1" t="s">
        <v>239</v>
      </c>
      <c r="I140" s="3" t="s">
        <v>196</v>
      </c>
      <c r="J140" s="3" t="s">
        <v>197</v>
      </c>
      <c r="K140" s="3" t="s">
        <v>19</v>
      </c>
      <c r="L140" s="11">
        <v>550</v>
      </c>
      <c r="M140" s="11"/>
    </row>
    <row r="141" spans="1:13" ht="15" customHeight="1" x14ac:dyDescent="0.25">
      <c r="A141" s="23" t="s">
        <v>112</v>
      </c>
      <c r="B141" s="24"/>
      <c r="C141" s="25"/>
      <c r="D141" s="6" t="s">
        <v>32</v>
      </c>
      <c r="E141" s="3" t="s">
        <v>384</v>
      </c>
      <c r="F141" s="1" t="s">
        <v>387</v>
      </c>
      <c r="G141" s="1" t="s">
        <v>385</v>
      </c>
      <c r="H141" s="1" t="s">
        <v>386</v>
      </c>
      <c r="I141" s="3" t="s">
        <v>388</v>
      </c>
      <c r="J141" s="3" t="s">
        <v>389</v>
      </c>
      <c r="K141" s="3" t="s">
        <v>15</v>
      </c>
      <c r="L141" s="11">
        <v>295</v>
      </c>
      <c r="M141" s="11"/>
    </row>
    <row r="142" spans="1:13" ht="15" customHeight="1" x14ac:dyDescent="0.25">
      <c r="A142" s="23" t="s">
        <v>112</v>
      </c>
      <c r="B142" s="24"/>
      <c r="C142" s="25"/>
      <c r="D142" s="6" t="s">
        <v>9</v>
      </c>
      <c r="E142" s="3" t="s">
        <v>390</v>
      </c>
      <c r="F142" s="1" t="s">
        <v>391</v>
      </c>
      <c r="G142" s="1" t="s">
        <v>391</v>
      </c>
      <c r="H142" s="1" t="s">
        <v>391</v>
      </c>
      <c r="I142" s="3" t="s">
        <v>196</v>
      </c>
      <c r="J142" s="3" t="s">
        <v>197</v>
      </c>
      <c r="K142" s="3" t="s">
        <v>19</v>
      </c>
      <c r="L142" s="11">
        <v>240</v>
      </c>
      <c r="M142" s="11"/>
    </row>
    <row r="143" spans="1:13" ht="15" customHeight="1" x14ac:dyDescent="0.25">
      <c r="A143" s="23" t="s">
        <v>112</v>
      </c>
      <c r="B143" s="24"/>
      <c r="C143" s="25"/>
      <c r="D143" s="6" t="s">
        <v>83</v>
      </c>
      <c r="E143" s="3" t="s">
        <v>392</v>
      </c>
      <c r="F143" s="1" t="s">
        <v>395</v>
      </c>
      <c r="G143" s="1" t="s">
        <v>393</v>
      </c>
      <c r="H143" s="1" t="s">
        <v>394</v>
      </c>
      <c r="I143" s="3" t="s">
        <v>137</v>
      </c>
      <c r="J143" s="3" t="s">
        <v>197</v>
      </c>
      <c r="K143" s="3" t="s">
        <v>15</v>
      </c>
      <c r="L143" s="11">
        <v>470</v>
      </c>
      <c r="M143" s="11"/>
    </row>
    <row r="144" spans="1:13" ht="15" customHeight="1" x14ac:dyDescent="0.25">
      <c r="A144" s="23" t="s">
        <v>112</v>
      </c>
      <c r="B144" s="24"/>
      <c r="C144" s="25"/>
      <c r="D144" s="6" t="s">
        <v>9</v>
      </c>
      <c r="E144" s="3" t="s">
        <v>396</v>
      </c>
      <c r="F144" s="1" t="s">
        <v>398</v>
      </c>
      <c r="G144" s="1" t="s">
        <v>397</v>
      </c>
      <c r="H144" s="1"/>
      <c r="I144" s="3" t="s">
        <v>196</v>
      </c>
      <c r="J144" s="3" t="s">
        <v>197</v>
      </c>
      <c r="K144" s="3" t="s">
        <v>19</v>
      </c>
      <c r="L144" s="11">
        <v>261</v>
      </c>
      <c r="M144" s="11"/>
    </row>
    <row r="145" spans="1:13" ht="15" customHeight="1" x14ac:dyDescent="0.25">
      <c r="A145" s="23" t="s">
        <v>112</v>
      </c>
      <c r="B145" s="24"/>
      <c r="C145" s="25"/>
      <c r="D145" s="6" t="s">
        <v>83</v>
      </c>
      <c r="E145" s="3" t="s">
        <v>392</v>
      </c>
      <c r="F145" s="1" t="s">
        <v>395</v>
      </c>
      <c r="G145" s="1" t="s">
        <v>393</v>
      </c>
      <c r="H145" s="1" t="s">
        <v>399</v>
      </c>
      <c r="I145" s="3" t="s">
        <v>137</v>
      </c>
      <c r="J145" s="3" t="s">
        <v>197</v>
      </c>
      <c r="K145" s="3" t="s">
        <v>15</v>
      </c>
      <c r="L145" s="11">
        <v>340</v>
      </c>
      <c r="M145" s="11"/>
    </row>
    <row r="146" spans="1:13" ht="15" customHeight="1" x14ac:dyDescent="0.25">
      <c r="A146" s="23" t="s">
        <v>112</v>
      </c>
      <c r="B146" s="24"/>
      <c r="C146" s="25"/>
      <c r="D146" s="6" t="s">
        <v>43</v>
      </c>
      <c r="E146" s="3" t="s">
        <v>400</v>
      </c>
      <c r="F146" s="1" t="s">
        <v>402</v>
      </c>
      <c r="G146" s="1" t="s">
        <v>401</v>
      </c>
      <c r="H146" s="1"/>
      <c r="I146" s="3" t="s">
        <v>137</v>
      </c>
      <c r="J146" s="3" t="s">
        <v>138</v>
      </c>
      <c r="K146" s="3" t="s">
        <v>19</v>
      </c>
      <c r="L146" s="11">
        <v>530</v>
      </c>
      <c r="M146" s="11"/>
    </row>
    <row r="147" spans="1:13" ht="15" customHeight="1" x14ac:dyDescent="0.25">
      <c r="A147" s="23" t="s">
        <v>112</v>
      </c>
      <c r="B147" s="24"/>
      <c r="C147" s="25"/>
      <c r="D147" s="6" t="s">
        <v>43</v>
      </c>
      <c r="E147" s="3" t="s">
        <v>403</v>
      </c>
      <c r="F147" s="1" t="s">
        <v>263</v>
      </c>
      <c r="G147" s="1" t="s">
        <v>404</v>
      </c>
      <c r="H147" s="1" t="s">
        <v>405</v>
      </c>
      <c r="I147" s="3" t="s">
        <v>137</v>
      </c>
      <c r="J147" s="3" t="s">
        <v>138</v>
      </c>
      <c r="K147" s="3" t="s">
        <v>19</v>
      </c>
      <c r="L147" s="11">
        <v>2524</v>
      </c>
      <c r="M147" s="11"/>
    </row>
    <row r="148" spans="1:13" ht="15" customHeight="1" x14ac:dyDescent="0.25">
      <c r="A148" s="23" t="s">
        <v>112</v>
      </c>
      <c r="B148" s="24"/>
      <c r="C148" s="25"/>
      <c r="D148" s="6" t="s">
        <v>43</v>
      </c>
      <c r="E148" s="3" t="s">
        <v>406</v>
      </c>
      <c r="F148" s="1" t="s">
        <v>408</v>
      </c>
      <c r="G148" s="1" t="s">
        <v>407</v>
      </c>
      <c r="H148" s="1" t="s">
        <v>81</v>
      </c>
      <c r="I148" s="3" t="s">
        <v>137</v>
      </c>
      <c r="J148" s="3" t="s">
        <v>138</v>
      </c>
      <c r="K148" s="3" t="s">
        <v>19</v>
      </c>
      <c r="L148" s="11">
        <v>2700</v>
      </c>
      <c r="M148" s="11"/>
    </row>
    <row r="149" spans="1:13" ht="15" customHeight="1" x14ac:dyDescent="0.25">
      <c r="A149" s="23" t="s">
        <v>112</v>
      </c>
      <c r="B149" s="24"/>
      <c r="C149" s="25"/>
      <c r="D149" s="6" t="s">
        <v>43</v>
      </c>
      <c r="E149" s="3" t="s">
        <v>409</v>
      </c>
      <c r="F149" s="1" t="s">
        <v>411</v>
      </c>
      <c r="G149" s="1" t="s">
        <v>410</v>
      </c>
      <c r="H149" s="1" t="s">
        <v>81</v>
      </c>
      <c r="I149" s="3" t="s">
        <v>137</v>
      </c>
      <c r="J149" s="3" t="s">
        <v>138</v>
      </c>
      <c r="K149" s="3" t="s">
        <v>19</v>
      </c>
      <c r="L149" s="11">
        <v>470</v>
      </c>
      <c r="M149" s="11"/>
    </row>
    <row r="150" spans="1:13" ht="15" customHeight="1" x14ac:dyDescent="0.25">
      <c r="A150" s="23" t="s">
        <v>112</v>
      </c>
      <c r="B150" s="24"/>
      <c r="C150" s="25"/>
      <c r="D150" s="6" t="s">
        <v>20</v>
      </c>
      <c r="E150" s="3" t="s">
        <v>412</v>
      </c>
      <c r="F150" s="1" t="s">
        <v>414</v>
      </c>
      <c r="G150" s="1" t="s">
        <v>413</v>
      </c>
      <c r="H150" s="1"/>
      <c r="I150" s="3" t="s">
        <v>137</v>
      </c>
      <c r="J150" s="3" t="s">
        <v>138</v>
      </c>
      <c r="K150" s="3" t="s">
        <v>19</v>
      </c>
      <c r="L150" s="11">
        <v>3140</v>
      </c>
      <c r="M150" s="11"/>
    </row>
    <row r="151" spans="1:13" ht="15" customHeight="1" x14ac:dyDescent="0.25">
      <c r="A151" s="23" t="s">
        <v>112</v>
      </c>
      <c r="B151" s="24"/>
      <c r="C151" s="25"/>
      <c r="D151" s="6" t="s">
        <v>26</v>
      </c>
      <c r="E151" s="3" t="s">
        <v>415</v>
      </c>
      <c r="F151" s="1" t="s">
        <v>418</v>
      </c>
      <c r="G151" s="1" t="s">
        <v>416</v>
      </c>
      <c r="H151" s="1" t="s">
        <v>417</v>
      </c>
      <c r="I151" s="3" t="s">
        <v>137</v>
      </c>
      <c r="J151" s="3" t="s">
        <v>138</v>
      </c>
      <c r="K151" s="3" t="s">
        <v>19</v>
      </c>
      <c r="L151" s="11">
        <v>224</v>
      </c>
      <c r="M151" s="11"/>
    </row>
    <row r="152" spans="1:13" ht="15" customHeight="1" x14ac:dyDescent="0.25">
      <c r="A152" s="23" t="s">
        <v>112</v>
      </c>
      <c r="B152" s="24"/>
      <c r="C152" s="25"/>
      <c r="D152" s="6" t="s">
        <v>26</v>
      </c>
      <c r="E152" s="3" t="s">
        <v>419</v>
      </c>
      <c r="F152" s="1" t="s">
        <v>421</v>
      </c>
      <c r="G152" s="1" t="s">
        <v>420</v>
      </c>
      <c r="H152" s="1"/>
      <c r="I152" s="3" t="s">
        <v>422</v>
      </c>
      <c r="J152" s="3" t="s">
        <v>423</v>
      </c>
      <c r="K152" s="3" t="s">
        <v>19</v>
      </c>
      <c r="L152" s="11">
        <v>1300</v>
      </c>
      <c r="M152" s="11"/>
    </row>
    <row r="153" spans="1:13" ht="15" customHeight="1" x14ac:dyDescent="0.25">
      <c r="A153" s="23" t="s">
        <v>112</v>
      </c>
      <c r="B153" s="24"/>
      <c r="C153" s="25"/>
      <c r="D153" s="6" t="s">
        <v>26</v>
      </c>
      <c r="E153" s="3" t="s">
        <v>424</v>
      </c>
      <c r="F153" s="1" t="s">
        <v>427</v>
      </c>
      <c r="G153" s="1" t="s">
        <v>425</v>
      </c>
      <c r="H153" s="1" t="s">
        <v>426</v>
      </c>
      <c r="I153" s="3" t="s">
        <v>117</v>
      </c>
      <c r="J153" s="3" t="s">
        <v>118</v>
      </c>
      <c r="K153" s="3" t="s">
        <v>19</v>
      </c>
      <c r="L153" s="11">
        <v>1380</v>
      </c>
      <c r="M153" s="11"/>
    </row>
    <row r="154" spans="1:13" ht="15" customHeight="1" x14ac:dyDescent="0.25">
      <c r="A154" s="23" t="s">
        <v>112</v>
      </c>
      <c r="B154" s="24"/>
      <c r="C154" s="25"/>
      <c r="D154" s="6" t="s">
        <v>9</v>
      </c>
      <c r="E154" s="3" t="s">
        <v>428</v>
      </c>
      <c r="F154" s="1" t="s">
        <v>430</v>
      </c>
      <c r="G154" s="1" t="s">
        <v>429</v>
      </c>
      <c r="H154" s="1"/>
      <c r="I154" s="3" t="s">
        <v>196</v>
      </c>
      <c r="J154" s="3" t="s">
        <v>197</v>
      </c>
      <c r="K154" s="3" t="s">
        <v>19</v>
      </c>
      <c r="L154" s="11">
        <v>830</v>
      </c>
      <c r="M154" s="11"/>
    </row>
    <row r="155" spans="1:13" ht="15" customHeight="1" x14ac:dyDescent="0.25">
      <c r="A155" s="23" t="s">
        <v>112</v>
      </c>
      <c r="B155" s="24"/>
      <c r="C155" s="25"/>
      <c r="D155" s="6" t="s">
        <v>9</v>
      </c>
      <c r="E155" s="3" t="s">
        <v>431</v>
      </c>
      <c r="F155" s="1" t="s">
        <v>433</v>
      </c>
      <c r="G155" s="1" t="s">
        <v>432</v>
      </c>
      <c r="H155" s="1"/>
      <c r="I155" s="3" t="s">
        <v>137</v>
      </c>
      <c r="J155" s="3" t="s">
        <v>138</v>
      </c>
      <c r="K155" s="3" t="s">
        <v>19</v>
      </c>
      <c r="L155" s="11">
        <v>368</v>
      </c>
      <c r="M155" s="11"/>
    </row>
    <row r="156" spans="1:13" ht="15" customHeight="1" x14ac:dyDescent="0.25">
      <c r="A156" s="23" t="s">
        <v>112</v>
      </c>
      <c r="B156" s="24"/>
      <c r="C156" s="25"/>
      <c r="D156" s="6" t="s">
        <v>9</v>
      </c>
      <c r="E156" s="3" t="s">
        <v>434</v>
      </c>
      <c r="F156" s="1" t="s">
        <v>435</v>
      </c>
      <c r="G156" s="1" t="s">
        <v>435</v>
      </c>
      <c r="H156" s="1"/>
      <c r="I156" s="3" t="s">
        <v>137</v>
      </c>
      <c r="J156" s="3" t="s">
        <v>138</v>
      </c>
      <c r="K156" s="3" t="s">
        <v>19</v>
      </c>
      <c r="L156" s="11">
        <v>316</v>
      </c>
      <c r="M156" s="11"/>
    </row>
    <row r="157" spans="1:13" ht="15" customHeight="1" x14ac:dyDescent="0.25">
      <c r="A157" s="23" t="s">
        <v>112</v>
      </c>
      <c r="B157" s="24"/>
      <c r="C157" s="25"/>
      <c r="D157" s="6" t="s">
        <v>9</v>
      </c>
      <c r="E157" s="3" t="s">
        <v>436</v>
      </c>
      <c r="F157" s="1" t="s">
        <v>438</v>
      </c>
      <c r="G157" s="1" t="s">
        <v>437</v>
      </c>
      <c r="H157" s="1"/>
      <c r="I157" s="3" t="s">
        <v>196</v>
      </c>
      <c r="J157" s="3" t="s">
        <v>197</v>
      </c>
      <c r="K157" s="3" t="s">
        <v>19</v>
      </c>
      <c r="L157" s="11">
        <v>145</v>
      </c>
      <c r="M157" s="11"/>
    </row>
    <row r="158" spans="1:13" ht="15" customHeight="1" x14ac:dyDescent="0.25">
      <c r="A158" s="23" t="s">
        <v>112</v>
      </c>
      <c r="B158" s="24"/>
      <c r="C158" s="25"/>
      <c r="D158" s="6" t="s">
        <v>26</v>
      </c>
      <c r="E158" s="3" t="s">
        <v>439</v>
      </c>
      <c r="F158" s="1" t="s">
        <v>441</v>
      </c>
      <c r="G158" s="1" t="s">
        <v>440</v>
      </c>
      <c r="H158" s="1"/>
      <c r="I158" s="3" t="s">
        <v>137</v>
      </c>
      <c r="J158" s="3" t="s">
        <v>138</v>
      </c>
      <c r="K158" s="3" t="s">
        <v>19</v>
      </c>
      <c r="L158" s="11">
        <v>1971</v>
      </c>
      <c r="M158" s="11"/>
    </row>
    <row r="159" spans="1:13" ht="15" customHeight="1" x14ac:dyDescent="0.25">
      <c r="A159" s="23" t="s">
        <v>112</v>
      </c>
      <c r="B159" s="24"/>
      <c r="C159" s="25"/>
      <c r="D159" s="6" t="s">
        <v>144</v>
      </c>
      <c r="E159" s="3" t="s">
        <v>442</v>
      </c>
      <c r="F159" s="1" t="s">
        <v>444</v>
      </c>
      <c r="G159" s="1" t="s">
        <v>443</v>
      </c>
      <c r="H159" s="1"/>
      <c r="I159" s="3" t="s">
        <v>137</v>
      </c>
      <c r="J159" s="3" t="s">
        <v>138</v>
      </c>
      <c r="K159" s="3" t="s">
        <v>19</v>
      </c>
      <c r="L159" s="11">
        <v>172</v>
      </c>
      <c r="M159" s="11"/>
    </row>
    <row r="160" spans="1:13" ht="15" customHeight="1" x14ac:dyDescent="0.25">
      <c r="A160" s="23" t="s">
        <v>112</v>
      </c>
      <c r="B160" s="24"/>
      <c r="C160" s="25"/>
      <c r="D160" s="6" t="s">
        <v>20</v>
      </c>
      <c r="E160" s="3" t="s">
        <v>445</v>
      </c>
      <c r="F160" s="1" t="s">
        <v>447</v>
      </c>
      <c r="G160" s="1" t="s">
        <v>446</v>
      </c>
      <c r="H160" s="1"/>
      <c r="I160" s="3" t="s">
        <v>137</v>
      </c>
      <c r="J160" s="3" t="s">
        <v>138</v>
      </c>
      <c r="K160" s="3" t="s">
        <v>19</v>
      </c>
      <c r="L160" s="11">
        <v>234</v>
      </c>
      <c r="M160" s="11"/>
    </row>
    <row r="161" spans="1:13" ht="15" customHeight="1" x14ac:dyDescent="0.25">
      <c r="A161" s="23" t="s">
        <v>112</v>
      </c>
      <c r="B161" s="24"/>
      <c r="C161" s="25"/>
      <c r="D161" s="6" t="s">
        <v>20</v>
      </c>
      <c r="E161" s="3" t="s">
        <v>445</v>
      </c>
      <c r="F161" s="1" t="s">
        <v>447</v>
      </c>
      <c r="G161" s="1" t="s">
        <v>448</v>
      </c>
      <c r="H161" s="1"/>
      <c r="I161" s="3" t="s">
        <v>137</v>
      </c>
      <c r="J161" s="3" t="s">
        <v>138</v>
      </c>
      <c r="K161" s="3" t="s">
        <v>19</v>
      </c>
      <c r="L161" s="11">
        <v>55</v>
      </c>
      <c r="M161" s="11"/>
    </row>
    <row r="162" spans="1:13" ht="15" customHeight="1" x14ac:dyDescent="0.25">
      <c r="A162" s="23" t="s">
        <v>112</v>
      </c>
      <c r="B162" s="24"/>
      <c r="C162" s="25"/>
      <c r="D162" s="6" t="s">
        <v>20</v>
      </c>
      <c r="E162" s="3" t="s">
        <v>445</v>
      </c>
      <c r="F162" s="1" t="s">
        <v>447</v>
      </c>
      <c r="G162" s="1" t="s">
        <v>448</v>
      </c>
      <c r="H162" s="1"/>
      <c r="I162" s="3" t="s">
        <v>137</v>
      </c>
      <c r="J162" s="3" t="s">
        <v>138</v>
      </c>
      <c r="K162" s="3" t="s">
        <v>19</v>
      </c>
      <c r="L162" s="11">
        <v>25</v>
      </c>
      <c r="M162" s="11"/>
    </row>
    <row r="163" spans="1:13" ht="15" customHeight="1" x14ac:dyDescent="0.25">
      <c r="A163" s="23" t="s">
        <v>112</v>
      </c>
      <c r="B163" s="24"/>
      <c r="C163" s="25"/>
      <c r="D163" s="6" t="s">
        <v>20</v>
      </c>
      <c r="E163" s="3" t="s">
        <v>445</v>
      </c>
      <c r="F163" s="1" t="s">
        <v>447</v>
      </c>
      <c r="G163" s="1" t="s">
        <v>448</v>
      </c>
      <c r="H163" s="1"/>
      <c r="I163" s="3" t="s">
        <v>137</v>
      </c>
      <c r="J163" s="3" t="s">
        <v>138</v>
      </c>
      <c r="K163" s="3" t="s">
        <v>19</v>
      </c>
      <c r="L163" s="11">
        <v>35</v>
      </c>
      <c r="M163" s="11"/>
    </row>
    <row r="164" spans="1:13" ht="15" customHeight="1" x14ac:dyDescent="0.25">
      <c r="A164" s="23" t="s">
        <v>112</v>
      </c>
      <c r="B164" s="24"/>
      <c r="C164" s="25"/>
      <c r="D164" s="6" t="s">
        <v>32</v>
      </c>
      <c r="E164" s="3" t="s">
        <v>449</v>
      </c>
      <c r="F164" s="1" t="s">
        <v>450</v>
      </c>
      <c r="G164" s="1" t="s">
        <v>212</v>
      </c>
      <c r="H164" s="1"/>
      <c r="I164" s="3" t="s">
        <v>137</v>
      </c>
      <c r="J164" s="3" t="s">
        <v>138</v>
      </c>
      <c r="K164" s="3" t="s">
        <v>15</v>
      </c>
      <c r="L164" s="11">
        <v>114</v>
      </c>
      <c r="M164" s="11"/>
    </row>
    <row r="165" spans="1:13" ht="15" customHeight="1" x14ac:dyDescent="0.25">
      <c r="A165" s="23" t="s">
        <v>112</v>
      </c>
      <c r="B165" s="24"/>
      <c r="C165" s="25"/>
      <c r="D165" s="6" t="s">
        <v>183</v>
      </c>
      <c r="E165" s="3" t="s">
        <v>451</v>
      </c>
      <c r="F165" s="1" t="s">
        <v>454</v>
      </c>
      <c r="G165" s="1" t="s">
        <v>452</v>
      </c>
      <c r="H165" s="1" t="s">
        <v>453</v>
      </c>
      <c r="I165" s="3" t="s">
        <v>137</v>
      </c>
      <c r="J165" s="3" t="s">
        <v>138</v>
      </c>
      <c r="K165" s="3" t="s">
        <v>19</v>
      </c>
      <c r="L165" s="11">
        <v>467.5926</v>
      </c>
      <c r="M165" s="11"/>
    </row>
    <row r="166" spans="1:13" ht="15" customHeight="1" x14ac:dyDescent="0.25">
      <c r="A166" s="23" t="s">
        <v>112</v>
      </c>
      <c r="B166" s="24"/>
      <c r="C166" s="25"/>
      <c r="D166" s="6" t="s">
        <v>103</v>
      </c>
      <c r="E166" s="3" t="s">
        <v>455</v>
      </c>
      <c r="F166" s="1" t="s">
        <v>457</v>
      </c>
      <c r="G166" s="1" t="s">
        <v>456</v>
      </c>
      <c r="H166" s="1"/>
      <c r="I166" s="3" t="s">
        <v>137</v>
      </c>
      <c r="J166" s="3" t="s">
        <v>138</v>
      </c>
      <c r="K166" s="3" t="s">
        <v>19</v>
      </c>
      <c r="L166" s="11">
        <v>20</v>
      </c>
      <c r="M166" s="11"/>
    </row>
    <row r="167" spans="1:13" ht="15" customHeight="1" x14ac:dyDescent="0.25">
      <c r="A167" s="23" t="s">
        <v>112</v>
      </c>
      <c r="B167" s="24"/>
      <c r="C167" s="25"/>
      <c r="D167" s="6" t="s">
        <v>20</v>
      </c>
      <c r="E167" s="3" t="s">
        <v>458</v>
      </c>
      <c r="F167" s="1" t="s">
        <v>460</v>
      </c>
      <c r="G167" s="1" t="s">
        <v>459</v>
      </c>
      <c r="H167" s="1"/>
      <c r="I167" s="3" t="s">
        <v>137</v>
      </c>
      <c r="J167" s="3" t="s">
        <v>138</v>
      </c>
      <c r="K167" s="3" t="s">
        <v>19</v>
      </c>
      <c r="L167" s="11">
        <v>250</v>
      </c>
      <c r="M167" s="11"/>
    </row>
    <row r="168" spans="1:13" ht="15" customHeight="1" x14ac:dyDescent="0.25">
      <c r="A168" s="23" t="s">
        <v>112</v>
      </c>
      <c r="B168" s="24"/>
      <c r="C168" s="25"/>
      <c r="D168" s="6" t="s">
        <v>183</v>
      </c>
      <c r="E168" s="3" t="s">
        <v>157</v>
      </c>
      <c r="F168" s="1" t="s">
        <v>342</v>
      </c>
      <c r="G168" s="1" t="s">
        <v>461</v>
      </c>
      <c r="H168" s="1"/>
      <c r="I168" s="3" t="s">
        <v>137</v>
      </c>
      <c r="J168" s="3" t="s">
        <v>138</v>
      </c>
      <c r="K168" s="3" t="s">
        <v>19</v>
      </c>
      <c r="L168" s="11">
        <v>45</v>
      </c>
      <c r="M168" s="11"/>
    </row>
    <row r="169" spans="1:13" ht="15" customHeight="1" x14ac:dyDescent="0.25">
      <c r="A169" s="23" t="s">
        <v>112</v>
      </c>
      <c r="B169" s="24"/>
      <c r="C169" s="25"/>
      <c r="D169" s="6" t="s">
        <v>183</v>
      </c>
      <c r="E169" s="3" t="s">
        <v>462</v>
      </c>
      <c r="F169" s="1" t="s">
        <v>464</v>
      </c>
      <c r="G169" s="1" t="s">
        <v>463</v>
      </c>
      <c r="H169" s="1" t="s">
        <v>345</v>
      </c>
      <c r="I169" s="3" t="s">
        <v>137</v>
      </c>
      <c r="J169" s="3" t="s">
        <v>138</v>
      </c>
      <c r="K169" s="3" t="s">
        <v>19</v>
      </c>
      <c r="L169" s="11">
        <v>65</v>
      </c>
      <c r="M169" s="11"/>
    </row>
    <row r="170" spans="1:13" ht="15" customHeight="1" x14ac:dyDescent="0.25">
      <c r="A170" s="23" t="s">
        <v>112</v>
      </c>
      <c r="B170" s="24"/>
      <c r="C170" s="25"/>
      <c r="D170" s="6" t="s">
        <v>183</v>
      </c>
      <c r="E170" s="3" t="s">
        <v>462</v>
      </c>
      <c r="F170" s="1" t="s">
        <v>464</v>
      </c>
      <c r="G170" s="1" t="s">
        <v>465</v>
      </c>
      <c r="H170" s="1" t="s">
        <v>345</v>
      </c>
      <c r="I170" s="3" t="s">
        <v>137</v>
      </c>
      <c r="J170" s="3" t="s">
        <v>138</v>
      </c>
      <c r="K170" s="3" t="s">
        <v>19</v>
      </c>
      <c r="L170" s="11">
        <v>65</v>
      </c>
      <c r="M170" s="11"/>
    </row>
    <row r="171" spans="1:13" ht="15" customHeight="1" x14ac:dyDescent="0.25">
      <c r="A171" s="23" t="s">
        <v>112</v>
      </c>
      <c r="B171" s="24"/>
      <c r="C171" s="25"/>
      <c r="D171" s="6" t="s">
        <v>43</v>
      </c>
      <c r="E171" s="3" t="s">
        <v>264</v>
      </c>
      <c r="F171" s="1" t="s">
        <v>468</v>
      </c>
      <c r="G171" s="1" t="s">
        <v>466</v>
      </c>
      <c r="H171" s="1" t="s">
        <v>467</v>
      </c>
      <c r="I171" s="3" t="s">
        <v>137</v>
      </c>
      <c r="J171" s="3" t="s">
        <v>138</v>
      </c>
      <c r="K171" s="3" t="s">
        <v>19</v>
      </c>
      <c r="L171" s="11">
        <v>2655</v>
      </c>
      <c r="M171" s="11"/>
    </row>
    <row r="172" spans="1:13" ht="15" customHeight="1" x14ac:dyDescent="0.25">
      <c r="A172" s="23" t="s">
        <v>112</v>
      </c>
      <c r="B172" s="24"/>
      <c r="C172" s="25"/>
      <c r="D172" s="6" t="s">
        <v>43</v>
      </c>
      <c r="E172" s="3" t="s">
        <v>264</v>
      </c>
      <c r="F172" s="1" t="s">
        <v>471</v>
      </c>
      <c r="G172" s="1" t="s">
        <v>469</v>
      </c>
      <c r="H172" s="1" t="s">
        <v>470</v>
      </c>
      <c r="I172" s="3" t="s">
        <v>137</v>
      </c>
      <c r="J172" s="3" t="s">
        <v>138</v>
      </c>
      <c r="K172" s="3" t="s">
        <v>19</v>
      </c>
      <c r="L172" s="11">
        <v>2462</v>
      </c>
      <c r="M172" s="11"/>
    </row>
    <row r="173" spans="1:13" ht="15" customHeight="1" x14ac:dyDescent="0.25">
      <c r="A173" s="23" t="s">
        <v>112</v>
      </c>
      <c r="B173" s="24"/>
      <c r="C173" s="25"/>
      <c r="D173" s="6" t="s">
        <v>43</v>
      </c>
      <c r="E173" s="3" t="s">
        <v>264</v>
      </c>
      <c r="F173" s="1" t="s">
        <v>474</v>
      </c>
      <c r="G173" s="1" t="s">
        <v>472</v>
      </c>
      <c r="H173" s="1" t="s">
        <v>473</v>
      </c>
      <c r="I173" s="3" t="s">
        <v>137</v>
      </c>
      <c r="J173" s="3" t="s">
        <v>138</v>
      </c>
      <c r="K173" s="3" t="s">
        <v>19</v>
      </c>
      <c r="L173" s="11">
        <v>2462</v>
      </c>
      <c r="M173" s="11"/>
    </row>
    <row r="174" spans="1:13" ht="15" customHeight="1" x14ac:dyDescent="0.25">
      <c r="A174" s="23" t="s">
        <v>112</v>
      </c>
      <c r="B174" s="24"/>
      <c r="C174" s="25"/>
      <c r="D174" s="6" t="s">
        <v>43</v>
      </c>
      <c r="E174" s="3" t="s">
        <v>264</v>
      </c>
      <c r="F174" s="1" t="s">
        <v>477</v>
      </c>
      <c r="G174" s="1" t="s">
        <v>475</v>
      </c>
      <c r="H174" s="1" t="s">
        <v>476</v>
      </c>
      <c r="I174" s="3" t="s">
        <v>137</v>
      </c>
      <c r="J174" s="3" t="s">
        <v>138</v>
      </c>
      <c r="K174" s="3" t="s">
        <v>19</v>
      </c>
      <c r="L174" s="11">
        <v>210</v>
      </c>
      <c r="M174" s="11"/>
    </row>
    <row r="175" spans="1:13" ht="15" customHeight="1" x14ac:dyDescent="0.25">
      <c r="A175" s="23" t="s">
        <v>112</v>
      </c>
      <c r="B175" s="24"/>
      <c r="C175" s="25"/>
      <c r="D175" s="6" t="s">
        <v>9</v>
      </c>
      <c r="E175" s="3" t="s">
        <v>478</v>
      </c>
      <c r="F175" s="1" t="s">
        <v>480</v>
      </c>
      <c r="G175" s="1" t="s">
        <v>479</v>
      </c>
      <c r="H175" s="1"/>
      <c r="I175" s="3" t="s">
        <v>117</v>
      </c>
      <c r="J175" s="3" t="s">
        <v>118</v>
      </c>
      <c r="K175" s="3" t="s">
        <v>19</v>
      </c>
      <c r="L175" s="11">
        <v>1314</v>
      </c>
      <c r="M175" s="11"/>
    </row>
    <row r="176" spans="1:13" ht="15" customHeight="1" x14ac:dyDescent="0.25">
      <c r="A176" s="23" t="s">
        <v>112</v>
      </c>
      <c r="B176" s="24"/>
      <c r="C176" s="25"/>
      <c r="D176" s="6" t="s">
        <v>9</v>
      </c>
      <c r="E176" s="3" t="s">
        <v>481</v>
      </c>
      <c r="F176" s="1" t="s">
        <v>483</v>
      </c>
      <c r="G176" s="1" t="s">
        <v>482</v>
      </c>
      <c r="H176" s="1"/>
      <c r="I176" s="3" t="s">
        <v>117</v>
      </c>
      <c r="J176" s="3" t="s">
        <v>118</v>
      </c>
      <c r="K176" s="3" t="s">
        <v>19</v>
      </c>
      <c r="L176" s="11">
        <v>7600</v>
      </c>
      <c r="M176" s="11"/>
    </row>
    <row r="177" spans="1:13" ht="15" customHeight="1" x14ac:dyDescent="0.25">
      <c r="A177" s="23" t="s">
        <v>112</v>
      </c>
      <c r="B177" s="24"/>
      <c r="C177" s="25"/>
      <c r="D177" s="6" t="s">
        <v>9</v>
      </c>
      <c r="E177" s="3" t="s">
        <v>484</v>
      </c>
      <c r="F177" s="1" t="s">
        <v>644</v>
      </c>
      <c r="G177" s="1" t="s">
        <v>485</v>
      </c>
      <c r="H177" s="1"/>
      <c r="I177" s="3" t="s">
        <v>137</v>
      </c>
      <c r="J177" s="3" t="s">
        <v>138</v>
      </c>
      <c r="K177" s="3" t="s">
        <v>19</v>
      </c>
      <c r="L177" s="11">
        <v>324</v>
      </c>
      <c r="M177" s="11"/>
    </row>
    <row r="178" spans="1:13" ht="15" customHeight="1" x14ac:dyDescent="0.25">
      <c r="A178" s="23" t="s">
        <v>112</v>
      </c>
      <c r="B178" s="24"/>
      <c r="C178" s="25"/>
      <c r="D178" s="6" t="s">
        <v>43</v>
      </c>
      <c r="E178" s="3" t="s">
        <v>264</v>
      </c>
      <c r="F178" s="1" t="s">
        <v>488</v>
      </c>
      <c r="G178" s="1" t="s">
        <v>486</v>
      </c>
      <c r="H178" s="1" t="s">
        <v>487</v>
      </c>
      <c r="I178" s="3" t="s">
        <v>137</v>
      </c>
      <c r="J178" s="3" t="s">
        <v>138</v>
      </c>
      <c r="K178" s="3" t="s">
        <v>19</v>
      </c>
      <c r="L178" s="11">
        <v>550</v>
      </c>
      <c r="M178" s="11"/>
    </row>
    <row r="179" spans="1:13" ht="15" customHeight="1" x14ac:dyDescent="0.25">
      <c r="A179" s="23" t="s">
        <v>112</v>
      </c>
      <c r="B179" s="24"/>
      <c r="C179" s="25"/>
      <c r="D179" s="6" t="s">
        <v>43</v>
      </c>
      <c r="E179" s="3" t="s">
        <v>403</v>
      </c>
      <c r="F179" s="1" t="s">
        <v>491</v>
      </c>
      <c r="G179" s="1" t="s">
        <v>489</v>
      </c>
      <c r="H179" s="1" t="s">
        <v>490</v>
      </c>
      <c r="I179" s="3" t="s">
        <v>137</v>
      </c>
      <c r="J179" s="3" t="s">
        <v>138</v>
      </c>
      <c r="K179" s="3" t="s">
        <v>19</v>
      </c>
      <c r="L179" s="11">
        <v>1080</v>
      </c>
      <c r="M179" s="11"/>
    </row>
    <row r="180" spans="1:13" ht="15" customHeight="1" x14ac:dyDescent="0.25">
      <c r="A180" s="23" t="s">
        <v>112</v>
      </c>
      <c r="B180" s="24"/>
      <c r="C180" s="25"/>
      <c r="D180" s="6" t="s">
        <v>43</v>
      </c>
      <c r="E180" s="3" t="s">
        <v>492</v>
      </c>
      <c r="F180" s="1" t="s">
        <v>495</v>
      </c>
      <c r="G180" s="1" t="s">
        <v>493</v>
      </c>
      <c r="H180" s="1" t="s">
        <v>494</v>
      </c>
      <c r="I180" s="3" t="s">
        <v>137</v>
      </c>
      <c r="J180" s="3" t="s">
        <v>138</v>
      </c>
      <c r="K180" s="3" t="s">
        <v>19</v>
      </c>
      <c r="L180" s="11">
        <v>9981</v>
      </c>
      <c r="M180" s="11"/>
    </row>
    <row r="181" spans="1:13" ht="15" customHeight="1" x14ac:dyDescent="0.25">
      <c r="A181" s="23" t="s">
        <v>112</v>
      </c>
      <c r="B181" s="24"/>
      <c r="C181" s="25"/>
      <c r="D181" s="6" t="s">
        <v>43</v>
      </c>
      <c r="E181" s="3" t="s">
        <v>496</v>
      </c>
      <c r="F181" s="1" t="s">
        <v>499</v>
      </c>
      <c r="G181" s="1" t="s">
        <v>497</v>
      </c>
      <c r="H181" s="1" t="s">
        <v>498</v>
      </c>
      <c r="I181" s="3" t="s">
        <v>137</v>
      </c>
      <c r="J181" s="3" t="s">
        <v>138</v>
      </c>
      <c r="K181" s="3" t="s">
        <v>19</v>
      </c>
      <c r="L181" s="11">
        <v>5482</v>
      </c>
      <c r="M181" s="11"/>
    </row>
    <row r="182" spans="1:13" ht="15" customHeight="1" x14ac:dyDescent="0.25">
      <c r="A182" s="23" t="s">
        <v>112</v>
      </c>
      <c r="B182" s="24"/>
      <c r="C182" s="25"/>
      <c r="D182" s="6" t="s">
        <v>43</v>
      </c>
      <c r="E182" s="3" t="s">
        <v>496</v>
      </c>
      <c r="F182" s="1" t="s">
        <v>502</v>
      </c>
      <c r="G182" s="1" t="s">
        <v>500</v>
      </c>
      <c r="H182" s="1" t="s">
        <v>501</v>
      </c>
      <c r="I182" s="3" t="s">
        <v>137</v>
      </c>
      <c r="J182" s="3" t="s">
        <v>138</v>
      </c>
      <c r="K182" s="3" t="s">
        <v>19</v>
      </c>
      <c r="L182" s="11">
        <v>1076</v>
      </c>
      <c r="M182" s="11"/>
    </row>
    <row r="183" spans="1:13" ht="15" customHeight="1" x14ac:dyDescent="0.25">
      <c r="A183" s="23" t="s">
        <v>112</v>
      </c>
      <c r="B183" s="24"/>
      <c r="C183" s="25"/>
      <c r="D183" s="6" t="s">
        <v>43</v>
      </c>
      <c r="E183" s="3" t="s">
        <v>264</v>
      </c>
      <c r="F183" s="1" t="s">
        <v>505</v>
      </c>
      <c r="G183" s="1" t="s">
        <v>503</v>
      </c>
      <c r="H183" s="1" t="s">
        <v>504</v>
      </c>
      <c r="I183" s="3" t="s">
        <v>137</v>
      </c>
      <c r="J183" s="3" t="s">
        <v>138</v>
      </c>
      <c r="K183" s="3" t="s">
        <v>19</v>
      </c>
      <c r="L183" s="11">
        <v>2744</v>
      </c>
      <c r="M183" s="11"/>
    </row>
    <row r="184" spans="1:13" ht="15" customHeight="1" x14ac:dyDescent="0.25">
      <c r="A184" s="23" t="s">
        <v>112</v>
      </c>
      <c r="B184" s="24"/>
      <c r="C184" s="25"/>
      <c r="D184" s="6" t="s">
        <v>43</v>
      </c>
      <c r="E184" s="3" t="s">
        <v>264</v>
      </c>
      <c r="F184" s="1" t="s">
        <v>508</v>
      </c>
      <c r="G184" s="1" t="s">
        <v>506</v>
      </c>
      <c r="H184" s="1" t="s">
        <v>507</v>
      </c>
      <c r="I184" s="3" t="s">
        <v>137</v>
      </c>
      <c r="J184" s="3" t="s">
        <v>138</v>
      </c>
      <c r="K184" s="3" t="s">
        <v>19</v>
      </c>
      <c r="L184" s="11">
        <v>2198</v>
      </c>
      <c r="M184" s="11"/>
    </row>
    <row r="185" spans="1:13" ht="15" customHeight="1" x14ac:dyDescent="0.25">
      <c r="A185" s="23" t="s">
        <v>112</v>
      </c>
      <c r="B185" s="24"/>
      <c r="C185" s="25"/>
      <c r="D185" s="6" t="s">
        <v>43</v>
      </c>
      <c r="E185" s="3" t="s">
        <v>264</v>
      </c>
      <c r="F185" s="1" t="s">
        <v>511</v>
      </c>
      <c r="G185" s="1" t="s">
        <v>509</v>
      </c>
      <c r="H185" s="1" t="s">
        <v>510</v>
      </c>
      <c r="I185" s="3" t="s">
        <v>137</v>
      </c>
      <c r="J185" s="3" t="s">
        <v>138</v>
      </c>
      <c r="K185" s="3" t="s">
        <v>19</v>
      </c>
      <c r="L185" s="11">
        <v>2198</v>
      </c>
      <c r="M185" s="11"/>
    </row>
    <row r="186" spans="1:13" ht="15" customHeight="1" x14ac:dyDescent="0.25">
      <c r="A186" s="23" t="s">
        <v>112</v>
      </c>
      <c r="B186" s="24"/>
      <c r="C186" s="25"/>
      <c r="D186" s="6" t="s">
        <v>43</v>
      </c>
      <c r="E186" s="3" t="s">
        <v>264</v>
      </c>
      <c r="F186" s="1" t="s">
        <v>514</v>
      </c>
      <c r="G186" s="1" t="s">
        <v>512</v>
      </c>
      <c r="H186" s="1" t="s">
        <v>513</v>
      </c>
      <c r="I186" s="3" t="s">
        <v>137</v>
      </c>
      <c r="J186" s="3" t="s">
        <v>138</v>
      </c>
      <c r="K186" s="3" t="s">
        <v>19</v>
      </c>
      <c r="L186" s="11">
        <v>3126</v>
      </c>
      <c r="M186" s="11"/>
    </row>
    <row r="187" spans="1:13" ht="15" customHeight="1" x14ac:dyDescent="0.25">
      <c r="A187" s="23" t="s">
        <v>112</v>
      </c>
      <c r="B187" s="24"/>
      <c r="C187" s="25"/>
      <c r="D187" s="6" t="s">
        <v>43</v>
      </c>
      <c r="E187" s="3" t="s">
        <v>264</v>
      </c>
      <c r="F187" s="1" t="s">
        <v>517</v>
      </c>
      <c r="G187" s="1" t="s">
        <v>515</v>
      </c>
      <c r="H187" s="1" t="s">
        <v>516</v>
      </c>
      <c r="I187" s="3" t="s">
        <v>137</v>
      </c>
      <c r="J187" s="3" t="s">
        <v>138</v>
      </c>
      <c r="K187" s="3" t="s">
        <v>19</v>
      </c>
      <c r="L187" s="11">
        <v>1157</v>
      </c>
      <c r="M187" s="11"/>
    </row>
    <row r="188" spans="1:13" ht="15" customHeight="1" x14ac:dyDescent="0.25">
      <c r="A188" s="23" t="s">
        <v>112</v>
      </c>
      <c r="B188" s="24"/>
      <c r="C188" s="25"/>
      <c r="D188" s="6" t="s">
        <v>43</v>
      </c>
      <c r="E188" s="3" t="s">
        <v>264</v>
      </c>
      <c r="F188" s="1" t="s">
        <v>520</v>
      </c>
      <c r="G188" s="1" t="s">
        <v>518</v>
      </c>
      <c r="H188" s="1" t="s">
        <v>519</v>
      </c>
      <c r="I188" s="3" t="s">
        <v>137</v>
      </c>
      <c r="J188" s="3" t="s">
        <v>138</v>
      </c>
      <c r="K188" s="3" t="s">
        <v>19</v>
      </c>
      <c r="L188" s="11">
        <v>2303</v>
      </c>
      <c r="M188" s="11"/>
    </row>
    <row r="189" spans="1:13" ht="15" customHeight="1" x14ac:dyDescent="0.25">
      <c r="A189" s="23" t="s">
        <v>112</v>
      </c>
      <c r="B189" s="24"/>
      <c r="C189" s="25"/>
      <c r="D189" s="6" t="s">
        <v>26</v>
      </c>
      <c r="E189" s="3" t="s">
        <v>277</v>
      </c>
      <c r="F189" s="1" t="s">
        <v>522</v>
      </c>
      <c r="G189" s="1" t="s">
        <v>521</v>
      </c>
      <c r="H189" s="1"/>
      <c r="I189" s="3" t="s">
        <v>137</v>
      </c>
      <c r="J189" s="3" t="s">
        <v>138</v>
      </c>
      <c r="K189" s="3" t="s">
        <v>19</v>
      </c>
      <c r="L189" s="11">
        <v>801</v>
      </c>
      <c r="M189" s="11"/>
    </row>
    <row r="190" spans="1:13" ht="15" customHeight="1" x14ac:dyDescent="0.25">
      <c r="A190" s="23" t="s">
        <v>112</v>
      </c>
      <c r="B190" s="24"/>
      <c r="C190" s="25"/>
      <c r="D190" s="6" t="s">
        <v>32</v>
      </c>
      <c r="E190" s="3" t="s">
        <v>523</v>
      </c>
      <c r="F190" s="1" t="s">
        <v>263</v>
      </c>
      <c r="G190" s="1" t="s">
        <v>524</v>
      </c>
      <c r="H190" s="1" t="s">
        <v>525</v>
      </c>
      <c r="I190" s="3" t="s">
        <v>137</v>
      </c>
      <c r="J190" s="3" t="s">
        <v>138</v>
      </c>
      <c r="K190" s="3" t="s">
        <v>19</v>
      </c>
      <c r="L190" s="11">
        <v>20</v>
      </c>
      <c r="M190" s="11"/>
    </row>
    <row r="191" spans="1:13" ht="15" customHeight="1" x14ac:dyDescent="0.25">
      <c r="A191" s="23" t="s">
        <v>112</v>
      </c>
      <c r="B191" s="24"/>
      <c r="C191" s="25"/>
      <c r="D191" s="6" t="s">
        <v>32</v>
      </c>
      <c r="E191" s="3" t="s">
        <v>526</v>
      </c>
      <c r="F191" s="1" t="s">
        <v>263</v>
      </c>
      <c r="G191" s="1" t="s">
        <v>527</v>
      </c>
      <c r="H191" s="1" t="s">
        <v>525</v>
      </c>
      <c r="I191" s="3" t="s">
        <v>137</v>
      </c>
      <c r="J191" s="3" t="s">
        <v>138</v>
      </c>
      <c r="K191" s="3" t="s">
        <v>19</v>
      </c>
      <c r="L191" s="11">
        <v>28</v>
      </c>
      <c r="M191" s="11"/>
    </row>
    <row r="192" spans="1:13" ht="15" customHeight="1" x14ac:dyDescent="0.25">
      <c r="A192" s="23" t="s">
        <v>112</v>
      </c>
      <c r="B192" s="24"/>
      <c r="C192" s="25"/>
      <c r="D192" s="6" t="s">
        <v>32</v>
      </c>
      <c r="E192" s="3" t="s">
        <v>528</v>
      </c>
      <c r="F192" s="1" t="s">
        <v>263</v>
      </c>
      <c r="G192" s="1" t="s">
        <v>529</v>
      </c>
      <c r="H192" s="1" t="s">
        <v>525</v>
      </c>
      <c r="I192" s="3" t="s">
        <v>137</v>
      </c>
      <c r="J192" s="3" t="s">
        <v>138</v>
      </c>
      <c r="K192" s="3" t="s">
        <v>19</v>
      </c>
      <c r="L192" s="11">
        <v>28</v>
      </c>
      <c r="M192" s="11"/>
    </row>
    <row r="193" spans="1:13" ht="15" customHeight="1" x14ac:dyDescent="0.25">
      <c r="A193" s="23" t="s">
        <v>112</v>
      </c>
      <c r="B193" s="24"/>
      <c r="C193" s="25"/>
      <c r="D193" s="6" t="s">
        <v>32</v>
      </c>
      <c r="E193" s="3" t="s">
        <v>530</v>
      </c>
      <c r="F193" s="1" t="s">
        <v>263</v>
      </c>
      <c r="G193" s="1" t="s">
        <v>531</v>
      </c>
      <c r="H193" s="1" t="s">
        <v>525</v>
      </c>
      <c r="I193" s="3" t="s">
        <v>137</v>
      </c>
      <c r="J193" s="3" t="s">
        <v>138</v>
      </c>
      <c r="K193" s="3" t="s">
        <v>19</v>
      </c>
      <c r="L193" s="11">
        <v>27</v>
      </c>
      <c r="M193" s="11"/>
    </row>
    <row r="194" spans="1:13" ht="15" customHeight="1" x14ac:dyDescent="0.25">
      <c r="A194" s="23" t="s">
        <v>112</v>
      </c>
      <c r="B194" s="24"/>
      <c r="C194" s="25"/>
      <c r="D194" s="6" t="s">
        <v>20</v>
      </c>
      <c r="E194" s="3" t="s">
        <v>532</v>
      </c>
      <c r="F194" s="1" t="s">
        <v>447</v>
      </c>
      <c r="G194" s="1" t="s">
        <v>533</v>
      </c>
      <c r="H194" s="1"/>
      <c r="I194" s="3" t="s">
        <v>137</v>
      </c>
      <c r="J194" s="3" t="s">
        <v>138</v>
      </c>
      <c r="K194" s="3" t="s">
        <v>19</v>
      </c>
      <c r="L194" s="11">
        <v>9</v>
      </c>
      <c r="M194" s="11"/>
    </row>
    <row r="195" spans="1:13" ht="15" customHeight="1" x14ac:dyDescent="0.25">
      <c r="A195" s="23" t="s">
        <v>112</v>
      </c>
      <c r="B195" s="24"/>
      <c r="C195" s="25"/>
      <c r="D195" s="6" t="s">
        <v>32</v>
      </c>
      <c r="E195" s="3" t="s">
        <v>213</v>
      </c>
      <c r="F195" s="1" t="s">
        <v>535</v>
      </c>
      <c r="G195" s="1" t="s">
        <v>534</v>
      </c>
      <c r="H195" s="1"/>
      <c r="I195" s="3" t="s">
        <v>216</v>
      </c>
      <c r="J195" s="3" t="s">
        <v>191</v>
      </c>
      <c r="K195" s="3" t="s">
        <v>15</v>
      </c>
      <c r="L195" s="11">
        <v>310</v>
      </c>
      <c r="M195" s="11"/>
    </row>
    <row r="196" spans="1:13" ht="15" customHeight="1" x14ac:dyDescent="0.25">
      <c r="A196" s="23" t="s">
        <v>112</v>
      </c>
      <c r="B196" s="24"/>
      <c r="C196" s="25"/>
      <c r="D196" s="6" t="s">
        <v>32</v>
      </c>
      <c r="E196" s="3" t="s">
        <v>213</v>
      </c>
      <c r="F196" s="1" t="s">
        <v>535</v>
      </c>
      <c r="G196" s="1" t="s">
        <v>221</v>
      </c>
      <c r="H196" s="1"/>
      <c r="I196" s="3" t="s">
        <v>216</v>
      </c>
      <c r="J196" s="3" t="s">
        <v>191</v>
      </c>
      <c r="K196" s="3" t="s">
        <v>15</v>
      </c>
      <c r="L196" s="11">
        <v>17</v>
      </c>
      <c r="M196" s="11"/>
    </row>
    <row r="197" spans="1:13" ht="15" customHeight="1" x14ac:dyDescent="0.25">
      <c r="A197" s="23" t="s">
        <v>112</v>
      </c>
      <c r="B197" s="24"/>
      <c r="C197" s="25"/>
      <c r="D197" s="6" t="s">
        <v>43</v>
      </c>
      <c r="E197" s="3" t="s">
        <v>536</v>
      </c>
      <c r="F197" s="1" t="s">
        <v>538</v>
      </c>
      <c r="G197" s="1" t="s">
        <v>537</v>
      </c>
      <c r="H197" s="1"/>
      <c r="I197" s="3" t="s">
        <v>137</v>
      </c>
      <c r="J197" s="3" t="s">
        <v>138</v>
      </c>
      <c r="K197" s="3" t="s">
        <v>19</v>
      </c>
      <c r="L197" s="11">
        <v>130</v>
      </c>
      <c r="M197" s="11"/>
    </row>
    <row r="198" spans="1:13" ht="15" customHeight="1" x14ac:dyDescent="0.25">
      <c r="A198" s="23" t="s">
        <v>112</v>
      </c>
      <c r="B198" s="24"/>
      <c r="C198" s="25"/>
      <c r="D198" s="6" t="s">
        <v>43</v>
      </c>
      <c r="E198" s="3" t="s">
        <v>536</v>
      </c>
      <c r="F198" s="1" t="s">
        <v>538</v>
      </c>
      <c r="G198" s="1" t="s">
        <v>539</v>
      </c>
      <c r="H198" s="1"/>
      <c r="I198" s="3" t="s">
        <v>137</v>
      </c>
      <c r="J198" s="3" t="s">
        <v>138</v>
      </c>
      <c r="K198" s="3" t="s">
        <v>19</v>
      </c>
      <c r="L198" s="11">
        <v>26</v>
      </c>
      <c r="M198" s="11"/>
    </row>
    <row r="199" spans="1:13" ht="15" customHeight="1" x14ac:dyDescent="0.25">
      <c r="A199" s="23" t="s">
        <v>112</v>
      </c>
      <c r="B199" s="24"/>
      <c r="C199" s="25"/>
      <c r="D199" s="6" t="s">
        <v>32</v>
      </c>
      <c r="E199" s="3" t="s">
        <v>540</v>
      </c>
      <c r="F199" s="1" t="s">
        <v>542</v>
      </c>
      <c r="G199" s="1" t="s">
        <v>541</v>
      </c>
      <c r="H199" s="1"/>
      <c r="I199" s="3" t="s">
        <v>543</v>
      </c>
      <c r="J199" s="3" t="s">
        <v>544</v>
      </c>
      <c r="K199" s="3" t="s">
        <v>15</v>
      </c>
      <c r="L199" s="11">
        <v>80</v>
      </c>
      <c r="M199" s="11"/>
    </row>
    <row r="200" spans="1:13" ht="15" customHeight="1" x14ac:dyDescent="0.25">
      <c r="A200" s="23" t="s">
        <v>112</v>
      </c>
      <c r="B200" s="24"/>
      <c r="C200" s="25"/>
      <c r="D200" s="6" t="s">
        <v>32</v>
      </c>
      <c r="E200" s="3" t="s">
        <v>545</v>
      </c>
      <c r="F200" s="1" t="s">
        <v>547</v>
      </c>
      <c r="G200" s="1" t="s">
        <v>546</v>
      </c>
      <c r="H200" s="1"/>
      <c r="I200" s="3" t="s">
        <v>548</v>
      </c>
      <c r="J200" s="3" t="s">
        <v>549</v>
      </c>
      <c r="K200" s="3" t="s">
        <v>15</v>
      </c>
      <c r="L200" s="11">
        <v>200</v>
      </c>
      <c r="M200" s="11"/>
    </row>
    <row r="201" spans="1:13" ht="15" customHeight="1" x14ac:dyDescent="0.25">
      <c r="A201" s="23" t="s">
        <v>112</v>
      </c>
      <c r="B201" s="24"/>
      <c r="C201" s="25"/>
      <c r="D201" s="6" t="s">
        <v>349</v>
      </c>
      <c r="E201" s="3" t="s">
        <v>350</v>
      </c>
      <c r="F201" s="1" t="s">
        <v>356</v>
      </c>
      <c r="G201" s="1" t="s">
        <v>351</v>
      </c>
      <c r="H201" s="1"/>
      <c r="I201" s="3" t="s">
        <v>137</v>
      </c>
      <c r="J201" s="3" t="s">
        <v>138</v>
      </c>
      <c r="K201" s="3" t="s">
        <v>19</v>
      </c>
      <c r="L201" s="11">
        <v>0</v>
      </c>
      <c r="M201" s="11"/>
    </row>
    <row r="202" spans="1:13" ht="15" customHeight="1" x14ac:dyDescent="0.25">
      <c r="A202" s="23" t="s">
        <v>112</v>
      </c>
      <c r="B202" s="24"/>
      <c r="C202" s="25"/>
      <c r="D202" s="6" t="s">
        <v>349</v>
      </c>
      <c r="E202" s="3"/>
      <c r="F202" s="1" t="s">
        <v>353</v>
      </c>
      <c r="G202" s="1" t="s">
        <v>352</v>
      </c>
      <c r="H202" s="1"/>
      <c r="I202" s="3" t="s">
        <v>137</v>
      </c>
      <c r="J202" s="3" t="s">
        <v>138</v>
      </c>
      <c r="K202" s="3" t="s">
        <v>19</v>
      </c>
      <c r="L202" s="11">
        <v>0</v>
      </c>
      <c r="M202" s="11"/>
    </row>
    <row r="203" spans="1:13" ht="15" customHeight="1" x14ac:dyDescent="0.25">
      <c r="A203" s="23" t="s">
        <v>112</v>
      </c>
      <c r="B203" s="24"/>
      <c r="C203" s="25"/>
      <c r="D203" s="6" t="s">
        <v>20</v>
      </c>
      <c r="E203" s="3"/>
      <c r="F203" s="1" t="s">
        <v>383</v>
      </c>
      <c r="G203" s="1" t="s">
        <v>550</v>
      </c>
      <c r="H203" s="1"/>
      <c r="I203" s="3" t="s">
        <v>196</v>
      </c>
      <c r="J203" s="3" t="s">
        <v>197</v>
      </c>
      <c r="K203" s="3" t="s">
        <v>19</v>
      </c>
      <c r="L203" s="11">
        <v>0</v>
      </c>
      <c r="M203" s="11"/>
    </row>
    <row r="204" spans="1:13" ht="15" customHeight="1" x14ac:dyDescent="0.25">
      <c r="A204" s="23" t="s">
        <v>112</v>
      </c>
      <c r="B204" s="24"/>
      <c r="C204" s="25"/>
      <c r="D204" s="6" t="s">
        <v>20</v>
      </c>
      <c r="E204" s="3"/>
      <c r="F204" s="1" t="s">
        <v>552</v>
      </c>
      <c r="G204" s="1" t="s">
        <v>551</v>
      </c>
      <c r="H204" s="1"/>
      <c r="I204" s="3" t="s">
        <v>196</v>
      </c>
      <c r="J204" s="3" t="s">
        <v>197</v>
      </c>
      <c r="K204" s="3" t="s">
        <v>19</v>
      </c>
      <c r="L204" s="11">
        <v>0</v>
      </c>
      <c r="M204" s="11"/>
    </row>
    <row r="205" spans="1:13" ht="15" customHeight="1" x14ac:dyDescent="0.25">
      <c r="A205" s="23" t="s">
        <v>112</v>
      </c>
      <c r="B205" s="24"/>
      <c r="C205" s="25"/>
      <c r="D205" s="6" t="s">
        <v>20</v>
      </c>
      <c r="E205" s="3"/>
      <c r="F205" s="1" t="s">
        <v>383</v>
      </c>
      <c r="G205" s="1" t="s">
        <v>553</v>
      </c>
      <c r="H205" s="1"/>
      <c r="I205" s="3" t="s">
        <v>196</v>
      </c>
      <c r="J205" s="3" t="s">
        <v>197</v>
      </c>
      <c r="K205" s="3" t="s">
        <v>19</v>
      </c>
      <c r="L205" s="11">
        <v>0</v>
      </c>
      <c r="M205" s="11"/>
    </row>
    <row r="206" spans="1:13" ht="15" customHeight="1" x14ac:dyDescent="0.25">
      <c r="A206" s="23" t="s">
        <v>554</v>
      </c>
      <c r="B206" s="24"/>
      <c r="C206" s="25"/>
      <c r="D206" s="6" t="s">
        <v>9</v>
      </c>
      <c r="E206" s="3" t="s">
        <v>555</v>
      </c>
      <c r="F206" s="1" t="s">
        <v>557</v>
      </c>
      <c r="G206" s="1" t="s">
        <v>556</v>
      </c>
      <c r="H206" s="1"/>
      <c r="I206" s="3" t="s">
        <v>235</v>
      </c>
      <c r="J206" s="3" t="s">
        <v>236</v>
      </c>
      <c r="K206" s="3" t="s">
        <v>19</v>
      </c>
      <c r="L206" s="11">
        <v>347</v>
      </c>
      <c r="M206" s="11"/>
    </row>
    <row r="207" spans="1:13" ht="15" customHeight="1" x14ac:dyDescent="0.25">
      <c r="A207" s="23" t="s">
        <v>554</v>
      </c>
      <c r="B207" s="24"/>
      <c r="C207" s="25"/>
      <c r="D207" s="6" t="s">
        <v>9</v>
      </c>
      <c r="E207" s="3" t="s">
        <v>558</v>
      </c>
      <c r="F207" s="1" t="s">
        <v>560</v>
      </c>
      <c r="G207" s="1" t="s">
        <v>559</v>
      </c>
      <c r="H207" s="1"/>
      <c r="I207" s="3" t="s">
        <v>235</v>
      </c>
      <c r="J207" s="3" t="s">
        <v>236</v>
      </c>
      <c r="K207" s="3" t="s">
        <v>19</v>
      </c>
      <c r="L207" s="11">
        <v>380</v>
      </c>
      <c r="M207" s="11"/>
    </row>
    <row r="208" spans="1:13" ht="15" customHeight="1" x14ac:dyDescent="0.25">
      <c r="A208" s="23" t="s">
        <v>554</v>
      </c>
      <c r="B208" s="24"/>
      <c r="C208" s="25"/>
      <c r="D208" s="6" t="s">
        <v>26</v>
      </c>
      <c r="E208" s="3" t="s">
        <v>561</v>
      </c>
      <c r="F208" s="1" t="s">
        <v>563</v>
      </c>
      <c r="G208" s="1" t="s">
        <v>562</v>
      </c>
      <c r="H208" s="1"/>
      <c r="I208" s="3" t="s">
        <v>564</v>
      </c>
      <c r="J208" s="3" t="s">
        <v>565</v>
      </c>
      <c r="K208" s="3" t="s">
        <v>19</v>
      </c>
      <c r="L208" s="11">
        <v>6700</v>
      </c>
      <c r="M208" s="11"/>
    </row>
    <row r="209" spans="1:13" ht="15" customHeight="1" x14ac:dyDescent="0.25">
      <c r="A209" s="23" t="s">
        <v>554</v>
      </c>
      <c r="B209" s="24"/>
      <c r="C209" s="25"/>
      <c r="D209" s="6" t="s">
        <v>32</v>
      </c>
      <c r="E209" s="3" t="s">
        <v>566</v>
      </c>
      <c r="F209" s="1" t="s">
        <v>568</v>
      </c>
      <c r="G209" s="1" t="s">
        <v>567</v>
      </c>
      <c r="H209" s="1"/>
      <c r="I209" s="3" t="s">
        <v>569</v>
      </c>
      <c r="J209" s="3" t="s">
        <v>570</v>
      </c>
      <c r="K209" s="3" t="s">
        <v>19</v>
      </c>
      <c r="L209" s="11">
        <v>615</v>
      </c>
      <c r="M209" s="11"/>
    </row>
    <row r="210" spans="1:13" ht="15" customHeight="1" x14ac:dyDescent="0.25">
      <c r="A210" s="23" t="s">
        <v>554</v>
      </c>
      <c r="B210" s="24"/>
      <c r="C210" s="25"/>
      <c r="D210" s="6" t="s">
        <v>43</v>
      </c>
      <c r="E210" s="3" t="s">
        <v>571</v>
      </c>
      <c r="F210" s="1" t="s">
        <v>573</v>
      </c>
      <c r="G210" s="1" t="s">
        <v>572</v>
      </c>
      <c r="H210" s="1"/>
      <c r="I210" s="3" t="s">
        <v>235</v>
      </c>
      <c r="J210" s="3" t="s">
        <v>236</v>
      </c>
      <c r="K210" s="3" t="s">
        <v>19</v>
      </c>
      <c r="L210" s="11">
        <v>600</v>
      </c>
      <c r="M210" s="11"/>
    </row>
    <row r="211" spans="1:13" ht="15" customHeight="1" x14ac:dyDescent="0.25">
      <c r="A211" s="23" t="s">
        <v>574</v>
      </c>
      <c r="B211" s="24"/>
      <c r="C211" s="25"/>
      <c r="D211" s="6" t="s">
        <v>9</v>
      </c>
      <c r="E211" s="3" t="s">
        <v>575</v>
      </c>
      <c r="F211" s="1" t="s">
        <v>577</v>
      </c>
      <c r="G211" s="1" t="s">
        <v>576</v>
      </c>
      <c r="H211" s="1"/>
      <c r="I211" s="3" t="s">
        <v>132</v>
      </c>
      <c r="J211" s="3" t="s">
        <v>133</v>
      </c>
      <c r="K211" s="3" t="s">
        <v>19</v>
      </c>
      <c r="L211" s="11">
        <v>600</v>
      </c>
      <c r="M211" s="11"/>
    </row>
    <row r="212" spans="1:13" ht="15" customHeight="1" x14ac:dyDescent="0.25">
      <c r="A212" s="23" t="s">
        <v>574</v>
      </c>
      <c r="B212" s="24"/>
      <c r="C212" s="25"/>
      <c r="D212" s="6" t="s">
        <v>26</v>
      </c>
      <c r="E212" s="3" t="s">
        <v>578</v>
      </c>
      <c r="F212" s="1" t="s">
        <v>580</v>
      </c>
      <c r="G212" s="1" t="s">
        <v>579</v>
      </c>
      <c r="H212" s="1"/>
      <c r="I212" s="3" t="s">
        <v>132</v>
      </c>
      <c r="J212" s="3" t="s">
        <v>133</v>
      </c>
      <c r="K212" s="3" t="s">
        <v>15</v>
      </c>
      <c r="L212" s="11">
        <v>145</v>
      </c>
      <c r="M212" s="11"/>
    </row>
    <row r="213" spans="1:13" ht="15" customHeight="1" x14ac:dyDescent="0.25">
      <c r="A213" s="23" t="s">
        <v>574</v>
      </c>
      <c r="B213" s="24"/>
      <c r="C213" s="25"/>
      <c r="D213" s="6" t="s">
        <v>9</v>
      </c>
      <c r="E213" s="3" t="s">
        <v>581</v>
      </c>
      <c r="F213" s="1" t="s">
        <v>583</v>
      </c>
      <c r="G213" s="1" t="s">
        <v>582</v>
      </c>
      <c r="H213" s="1"/>
      <c r="I213" s="3" t="s">
        <v>132</v>
      </c>
      <c r="J213" s="3" t="s">
        <v>133</v>
      </c>
      <c r="K213" s="3" t="s">
        <v>19</v>
      </c>
      <c r="L213" s="11">
        <v>846</v>
      </c>
      <c r="M213" s="11"/>
    </row>
    <row r="214" spans="1:13" ht="15" customHeight="1" x14ac:dyDescent="0.25">
      <c r="A214" s="23" t="s">
        <v>574</v>
      </c>
      <c r="B214" s="24"/>
      <c r="C214" s="25"/>
      <c r="D214" s="6" t="s">
        <v>43</v>
      </c>
      <c r="E214" s="3" t="s">
        <v>584</v>
      </c>
      <c r="F214" s="1" t="s">
        <v>586</v>
      </c>
      <c r="G214" s="1" t="s">
        <v>585</v>
      </c>
      <c r="H214" s="1"/>
      <c r="I214" s="3" t="s">
        <v>132</v>
      </c>
      <c r="J214" s="3" t="s">
        <v>133</v>
      </c>
      <c r="K214" s="3" t="s">
        <v>19</v>
      </c>
      <c r="L214" s="11">
        <v>630</v>
      </c>
      <c r="M214" s="11"/>
    </row>
    <row r="215" spans="1:13" ht="15" customHeight="1" x14ac:dyDescent="0.25">
      <c r="A215" s="23" t="s">
        <v>574</v>
      </c>
      <c r="B215" s="24"/>
      <c r="C215" s="25"/>
      <c r="D215" s="6" t="s">
        <v>26</v>
      </c>
      <c r="E215" s="3" t="s">
        <v>587</v>
      </c>
      <c r="F215" s="1" t="s">
        <v>589</v>
      </c>
      <c r="G215" s="1" t="s">
        <v>588</v>
      </c>
      <c r="H215" s="1"/>
      <c r="I215" s="3" t="s">
        <v>132</v>
      </c>
      <c r="J215" s="3" t="s">
        <v>133</v>
      </c>
      <c r="K215" s="3" t="s">
        <v>15</v>
      </c>
      <c r="L215" s="11">
        <v>1300</v>
      </c>
      <c r="M215" s="11"/>
    </row>
    <row r="216" spans="1:13" ht="15" customHeight="1" x14ac:dyDescent="0.25">
      <c r="A216" s="23" t="s">
        <v>574</v>
      </c>
      <c r="B216" s="24"/>
      <c r="C216" s="25"/>
      <c r="D216" s="6" t="s">
        <v>43</v>
      </c>
      <c r="E216" s="3" t="s">
        <v>590</v>
      </c>
      <c r="F216" s="1" t="s">
        <v>592</v>
      </c>
      <c r="G216" s="1" t="s">
        <v>591</v>
      </c>
      <c r="H216" s="1"/>
      <c r="I216" s="3" t="s">
        <v>132</v>
      </c>
      <c r="J216" s="3" t="s">
        <v>133</v>
      </c>
      <c r="K216" s="3" t="s">
        <v>19</v>
      </c>
      <c r="L216" s="11">
        <v>3380</v>
      </c>
      <c r="M216" s="11"/>
    </row>
    <row r="217" spans="1:13" ht="15" customHeight="1" x14ac:dyDescent="0.25">
      <c r="A217" s="23" t="s">
        <v>574</v>
      </c>
      <c r="B217" s="24"/>
      <c r="C217" s="25"/>
      <c r="D217" s="6" t="s">
        <v>43</v>
      </c>
      <c r="E217" s="3" t="s">
        <v>590</v>
      </c>
      <c r="F217" s="1" t="s">
        <v>592</v>
      </c>
      <c r="G217" s="1" t="s">
        <v>593</v>
      </c>
      <c r="H217" s="1"/>
      <c r="I217" s="3" t="s">
        <v>132</v>
      </c>
      <c r="J217" s="3" t="s">
        <v>133</v>
      </c>
      <c r="K217" s="3" t="s">
        <v>19</v>
      </c>
      <c r="L217" s="11">
        <v>500</v>
      </c>
      <c r="M217" s="11"/>
    </row>
    <row r="218" spans="1:13" ht="15" customHeight="1" x14ac:dyDescent="0.25">
      <c r="A218" s="23" t="s">
        <v>574</v>
      </c>
      <c r="B218" s="24"/>
      <c r="C218" s="25"/>
      <c r="D218" s="6" t="s">
        <v>43</v>
      </c>
      <c r="E218" s="3" t="s">
        <v>590</v>
      </c>
      <c r="F218" s="1" t="s">
        <v>595</v>
      </c>
      <c r="G218" s="1" t="s">
        <v>594</v>
      </c>
      <c r="H218" s="1"/>
      <c r="I218" s="3" t="s">
        <v>132</v>
      </c>
      <c r="J218" s="3" t="s">
        <v>133</v>
      </c>
      <c r="K218" s="3" t="s">
        <v>19</v>
      </c>
      <c r="L218" s="11">
        <v>4430</v>
      </c>
      <c r="M218" s="11"/>
    </row>
    <row r="219" spans="1:13" ht="15" customHeight="1" x14ac:dyDescent="0.25">
      <c r="A219" s="23" t="s">
        <v>574</v>
      </c>
      <c r="B219" s="24"/>
      <c r="C219" s="25"/>
      <c r="D219" s="6" t="s">
        <v>9</v>
      </c>
      <c r="E219" s="3" t="s">
        <v>596</v>
      </c>
      <c r="F219" s="1" t="s">
        <v>598</v>
      </c>
      <c r="G219" s="1" t="s">
        <v>597</v>
      </c>
      <c r="H219" s="1"/>
      <c r="I219" s="3" t="s">
        <v>132</v>
      </c>
      <c r="J219" s="3" t="s">
        <v>133</v>
      </c>
      <c r="K219" s="3" t="s">
        <v>19</v>
      </c>
      <c r="L219" s="11">
        <v>7450</v>
      </c>
      <c r="M219" s="11"/>
    </row>
    <row r="220" spans="1:13" ht="15" customHeight="1" x14ac:dyDescent="0.25">
      <c r="A220" s="23" t="s">
        <v>574</v>
      </c>
      <c r="B220" s="24"/>
      <c r="C220" s="25"/>
      <c r="D220" s="6" t="s">
        <v>9</v>
      </c>
      <c r="E220" s="3" t="s">
        <v>599</v>
      </c>
      <c r="F220" s="1" t="s">
        <v>601</v>
      </c>
      <c r="G220" s="1" t="s">
        <v>600</v>
      </c>
      <c r="H220" s="1"/>
      <c r="I220" s="3" t="s">
        <v>132</v>
      </c>
      <c r="J220" s="3" t="s">
        <v>133</v>
      </c>
      <c r="K220" s="3" t="s">
        <v>15</v>
      </c>
      <c r="L220" s="11">
        <v>1590</v>
      </c>
      <c r="M220" s="11"/>
    </row>
    <row r="221" spans="1:13" ht="15" customHeight="1" x14ac:dyDescent="0.25">
      <c r="A221" s="23" t="s">
        <v>574</v>
      </c>
      <c r="B221" s="24"/>
      <c r="C221" s="25"/>
      <c r="D221" s="6" t="s">
        <v>9</v>
      </c>
      <c r="E221" s="3" t="s">
        <v>599</v>
      </c>
      <c r="F221" s="1" t="s">
        <v>603</v>
      </c>
      <c r="G221" s="1" t="s">
        <v>600</v>
      </c>
      <c r="H221" s="1" t="s">
        <v>602</v>
      </c>
      <c r="I221" s="3" t="s">
        <v>132</v>
      </c>
      <c r="J221" s="3" t="s">
        <v>133</v>
      </c>
      <c r="K221" s="3" t="s">
        <v>15</v>
      </c>
      <c r="L221" s="11">
        <v>100</v>
      </c>
      <c r="M221" s="11"/>
    </row>
    <row r="222" spans="1:13" ht="15" customHeight="1" x14ac:dyDescent="0.25">
      <c r="A222" s="23" t="s">
        <v>574</v>
      </c>
      <c r="B222" s="24"/>
      <c r="C222" s="25"/>
      <c r="D222" s="6" t="s">
        <v>103</v>
      </c>
      <c r="E222" s="3" t="s">
        <v>604</v>
      </c>
      <c r="F222" s="1" t="s">
        <v>606</v>
      </c>
      <c r="G222" s="1" t="s">
        <v>605</v>
      </c>
      <c r="H222" s="1"/>
      <c r="I222" s="3" t="s">
        <v>132</v>
      </c>
      <c r="J222" s="3" t="s">
        <v>133</v>
      </c>
      <c r="K222" s="3" t="s">
        <v>15</v>
      </c>
      <c r="L222" s="11">
        <v>848</v>
      </c>
      <c r="M222" s="11"/>
    </row>
    <row r="223" spans="1:13" ht="15" customHeight="1" x14ac:dyDescent="0.25">
      <c r="A223" s="23" t="s">
        <v>574</v>
      </c>
      <c r="B223" s="24"/>
      <c r="C223" s="25"/>
      <c r="D223" s="6" t="s">
        <v>43</v>
      </c>
      <c r="E223" s="3" t="s">
        <v>590</v>
      </c>
      <c r="F223" s="1" t="s">
        <v>608</v>
      </c>
      <c r="G223" s="1" t="s">
        <v>607</v>
      </c>
      <c r="H223" s="1"/>
      <c r="I223" s="3" t="s">
        <v>132</v>
      </c>
      <c r="J223" s="3" t="s">
        <v>133</v>
      </c>
      <c r="K223" s="3" t="s">
        <v>19</v>
      </c>
      <c r="L223" s="11">
        <v>1440</v>
      </c>
      <c r="M223" s="11"/>
    </row>
    <row r="224" spans="1:13" ht="15" customHeight="1" x14ac:dyDescent="0.25">
      <c r="A224" s="23" t="s">
        <v>574</v>
      </c>
      <c r="B224" s="24"/>
      <c r="C224" s="25"/>
      <c r="D224" s="6" t="s">
        <v>43</v>
      </c>
      <c r="E224" s="3" t="s">
        <v>590</v>
      </c>
      <c r="F224" s="1" t="s">
        <v>611</v>
      </c>
      <c r="G224" s="1" t="s">
        <v>609</v>
      </c>
      <c r="H224" s="1" t="s">
        <v>610</v>
      </c>
      <c r="I224" s="3" t="s">
        <v>132</v>
      </c>
      <c r="J224" s="3" t="s">
        <v>133</v>
      </c>
      <c r="K224" s="3" t="s">
        <v>19</v>
      </c>
      <c r="L224" s="11">
        <v>570</v>
      </c>
      <c r="M224" s="11"/>
    </row>
    <row r="225" spans="1:13" ht="15" customHeight="1" x14ac:dyDescent="0.25">
      <c r="A225" s="23" t="s">
        <v>574</v>
      </c>
      <c r="B225" s="24"/>
      <c r="C225" s="25"/>
      <c r="D225" s="6" t="s">
        <v>32</v>
      </c>
      <c r="E225" s="3" t="s">
        <v>318</v>
      </c>
      <c r="F225" s="1" t="s">
        <v>613</v>
      </c>
      <c r="G225" s="1" t="s">
        <v>612</v>
      </c>
      <c r="H225" s="1"/>
      <c r="I225" s="3" t="s">
        <v>614</v>
      </c>
      <c r="J225" s="3" t="s">
        <v>615</v>
      </c>
      <c r="K225" s="3" t="s">
        <v>19</v>
      </c>
      <c r="L225" s="11">
        <v>243</v>
      </c>
      <c r="M225" s="11"/>
    </row>
    <row r="226" spans="1:13" ht="15" customHeight="1" x14ac:dyDescent="0.25">
      <c r="A226" s="23" t="s">
        <v>574</v>
      </c>
      <c r="B226" s="24"/>
      <c r="C226" s="25"/>
      <c r="D226" s="6" t="s">
        <v>32</v>
      </c>
      <c r="E226" s="3" t="s">
        <v>318</v>
      </c>
      <c r="F226" s="1" t="s">
        <v>617</v>
      </c>
      <c r="G226" s="1" t="s">
        <v>616</v>
      </c>
      <c r="H226" s="1"/>
      <c r="I226" s="3" t="s">
        <v>614</v>
      </c>
      <c r="J226" s="3" t="s">
        <v>615</v>
      </c>
      <c r="K226" s="3" t="s">
        <v>19</v>
      </c>
      <c r="L226" s="11">
        <v>248</v>
      </c>
      <c r="M226" s="11"/>
    </row>
    <row r="227" spans="1:13" ht="15" customHeight="1" x14ac:dyDescent="0.25">
      <c r="A227" s="23" t="s">
        <v>574</v>
      </c>
      <c r="B227" s="24"/>
      <c r="C227" s="25"/>
      <c r="D227" s="6" t="s">
        <v>9</v>
      </c>
      <c r="E227" s="3" t="s">
        <v>599</v>
      </c>
      <c r="F227" s="1" t="s">
        <v>619</v>
      </c>
      <c r="G227" s="1" t="s">
        <v>618</v>
      </c>
      <c r="H227" s="1"/>
      <c r="I227" s="3" t="s">
        <v>132</v>
      </c>
      <c r="J227" s="3" t="s">
        <v>133</v>
      </c>
      <c r="K227" s="3" t="s">
        <v>15</v>
      </c>
      <c r="L227" s="11">
        <v>0</v>
      </c>
      <c r="M227" s="11"/>
    </row>
    <row r="228" spans="1:13" ht="15" customHeight="1" x14ac:dyDescent="0.25">
      <c r="A228" s="31" t="s">
        <v>574</v>
      </c>
      <c r="B228" s="32"/>
      <c r="C228" s="33"/>
      <c r="D228" s="7" t="s">
        <v>43</v>
      </c>
      <c r="E228" s="4" t="s">
        <v>620</v>
      </c>
      <c r="F228" s="2" t="s">
        <v>622</v>
      </c>
      <c r="G228" s="2" t="s">
        <v>58</v>
      </c>
      <c r="H228" s="2" t="s">
        <v>621</v>
      </c>
      <c r="I228" s="4" t="s">
        <v>132</v>
      </c>
      <c r="J228" s="4" t="s">
        <v>133</v>
      </c>
      <c r="K228" s="4" t="s">
        <v>19</v>
      </c>
      <c r="L228" s="12">
        <v>400</v>
      </c>
      <c r="M228" s="12"/>
    </row>
    <row r="229" spans="1:13" ht="15" customHeight="1" x14ac:dyDescent="0.25">
      <c r="D229" s="5"/>
      <c r="G229"/>
      <c r="J229" s="5"/>
      <c r="K229" s="8"/>
    </row>
  </sheetData>
  <autoFilter ref="A14:K228" xr:uid="{00000000-0001-0000-0000-000000000000}">
    <filterColumn colId="0" showButton="0"/>
    <filterColumn colId="1" showButton="0"/>
  </autoFilter>
  <mergeCells count="246">
    <mergeCell ref="C9:D9"/>
    <mergeCell ref="C10:D10"/>
    <mergeCell ref="C11:D11"/>
    <mergeCell ref="I13:I14"/>
    <mergeCell ref="J13:J14"/>
    <mergeCell ref="C12:D12"/>
    <mergeCell ref="M13:M14"/>
    <mergeCell ref="A170:C170"/>
    <mergeCell ref="A171:C171"/>
    <mergeCell ref="A172:C172"/>
    <mergeCell ref="A173:C173"/>
    <mergeCell ref="A174:C174"/>
    <mergeCell ref="A175:C175"/>
    <mergeCell ref="K13:K14"/>
    <mergeCell ref="A3:B3"/>
    <mergeCell ref="A4:B4"/>
    <mergeCell ref="A5:B5"/>
    <mergeCell ref="A6:B6"/>
    <mergeCell ref="A7:B7"/>
    <mergeCell ref="A8:B8"/>
    <mergeCell ref="A9:B9"/>
    <mergeCell ref="D13:D14"/>
    <mergeCell ref="E13:E14"/>
    <mergeCell ref="F13:F14"/>
    <mergeCell ref="G13:G14"/>
    <mergeCell ref="H13:H14"/>
    <mergeCell ref="A13:C14"/>
    <mergeCell ref="A10:B10"/>
    <mergeCell ref="A11:B11"/>
    <mergeCell ref="A12:B12"/>
    <mergeCell ref="C8:D8"/>
    <mergeCell ref="A182:C182"/>
    <mergeCell ref="A183:C183"/>
    <mergeCell ref="A184:C184"/>
    <mergeCell ref="A185:C185"/>
    <mergeCell ref="A186:C186"/>
    <mergeCell ref="A187:C187"/>
    <mergeCell ref="A176:C176"/>
    <mergeCell ref="A177:C177"/>
    <mergeCell ref="A178:C178"/>
    <mergeCell ref="A179:C179"/>
    <mergeCell ref="A180:C180"/>
    <mergeCell ref="A181:C181"/>
    <mergeCell ref="A227:C227"/>
    <mergeCell ref="A228:C228"/>
    <mergeCell ref="A15:C15"/>
    <mergeCell ref="A16:C16"/>
    <mergeCell ref="A17:C17"/>
    <mergeCell ref="A18:C18"/>
    <mergeCell ref="A218:C218"/>
    <mergeCell ref="A219:C219"/>
    <mergeCell ref="A220:C220"/>
    <mergeCell ref="A221:C221"/>
    <mergeCell ref="A222:C222"/>
    <mergeCell ref="A223:C223"/>
    <mergeCell ref="A212:C212"/>
    <mergeCell ref="A213:C213"/>
    <mergeCell ref="A214:C214"/>
    <mergeCell ref="A215:C215"/>
    <mergeCell ref="A216:C216"/>
    <mergeCell ref="A217:C217"/>
    <mergeCell ref="A206:C206"/>
    <mergeCell ref="A207:C207"/>
    <mergeCell ref="A208:C208"/>
    <mergeCell ref="A209:C209"/>
    <mergeCell ref="A210:C210"/>
    <mergeCell ref="A211:C211"/>
    <mergeCell ref="A194:C194"/>
    <mergeCell ref="A195:C195"/>
    <mergeCell ref="A196:C196"/>
    <mergeCell ref="A197:C197"/>
    <mergeCell ref="A198:C198"/>
    <mergeCell ref="A199:C199"/>
    <mergeCell ref="A188:C188"/>
    <mergeCell ref="A189:C189"/>
    <mergeCell ref="A190:C190"/>
    <mergeCell ref="A191:C191"/>
    <mergeCell ref="A192:C192"/>
    <mergeCell ref="A193:C193"/>
    <mergeCell ref="A224:C224"/>
    <mergeCell ref="A225:C225"/>
    <mergeCell ref="A226:C226"/>
    <mergeCell ref="A200:C200"/>
    <mergeCell ref="A201:C201"/>
    <mergeCell ref="A202:C202"/>
    <mergeCell ref="A203:C203"/>
    <mergeCell ref="A204:C204"/>
    <mergeCell ref="A205:C205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30:C130"/>
    <mergeCell ref="A131:C131"/>
    <mergeCell ref="A132:C132"/>
    <mergeCell ref="A155:C155"/>
    <mergeCell ref="A156:C156"/>
    <mergeCell ref="A145:C145"/>
    <mergeCell ref="A146:C146"/>
    <mergeCell ref="A147:C147"/>
    <mergeCell ref="A148:C148"/>
    <mergeCell ref="A149:C149"/>
    <mergeCell ref="A150:C150"/>
    <mergeCell ref="A139:C139"/>
    <mergeCell ref="A140:C140"/>
    <mergeCell ref="A141:C141"/>
    <mergeCell ref="A142:C142"/>
    <mergeCell ref="A143:C143"/>
    <mergeCell ref="A144:C144"/>
    <mergeCell ref="A169:C169"/>
    <mergeCell ref="A1:D1"/>
    <mergeCell ref="A2:D2"/>
    <mergeCell ref="C3:D3"/>
    <mergeCell ref="C4:D4"/>
    <mergeCell ref="C5:D5"/>
    <mergeCell ref="C6:D6"/>
    <mergeCell ref="C7:D7"/>
    <mergeCell ref="A163:C163"/>
    <mergeCell ref="A164:C164"/>
    <mergeCell ref="A165:C165"/>
    <mergeCell ref="A166:C166"/>
    <mergeCell ref="A167:C167"/>
    <mergeCell ref="A168:C168"/>
    <mergeCell ref="A157:C157"/>
    <mergeCell ref="A158:C158"/>
    <mergeCell ref="A159:C159"/>
    <mergeCell ref="A160:C160"/>
    <mergeCell ref="A161:C161"/>
    <mergeCell ref="A162:C162"/>
    <mergeCell ref="A151:C151"/>
    <mergeCell ref="A152:C152"/>
    <mergeCell ref="A153:C153"/>
    <mergeCell ref="A154:C154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3f0070-270e-416f-8d29-1927f8bef9ae" xsi:nil="true"/>
    <lcf76f155ced4ddcb4097134ff3c332f xmlns="c1872f14-22b7-46d0-ac14-51e55a8500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C7CB7782EE0447B4D1163CC1EB6407" ma:contentTypeVersion="12" ma:contentTypeDescription="Opret et nyt dokument." ma:contentTypeScope="" ma:versionID="9a5e2696f16e7ea7eda47eb28bbd1adc">
  <xsd:schema xmlns:xsd="http://www.w3.org/2001/XMLSchema" xmlns:xs="http://www.w3.org/2001/XMLSchema" xmlns:p="http://schemas.microsoft.com/office/2006/metadata/properties" xmlns:ns2="c1872f14-22b7-46d0-ac14-51e55a850013" xmlns:ns3="4b3f0070-270e-416f-8d29-1927f8bef9ae" targetNamespace="http://schemas.microsoft.com/office/2006/metadata/properties" ma:root="true" ma:fieldsID="5ab254688b68ac066d05308f3c23200a" ns2:_="" ns3:_="">
    <xsd:import namespace="c1872f14-22b7-46d0-ac14-51e55a850013"/>
    <xsd:import namespace="4b3f0070-270e-416f-8d29-1927f8bef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72f14-22b7-46d0-ac14-51e55a850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4559c2be-3131-485e-85d0-b1cc5be24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f0070-270e-416f-8d29-1927f8bef9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dca396d-b27b-4e3c-bf84-1e10bc6cdec5}" ma:internalName="TaxCatchAll" ma:showField="CatchAllData" ma:web="4b3f0070-270e-416f-8d29-1927f8bef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23A061-3F10-46F9-99E4-F0E7F327E11E}">
  <ds:schemaRefs>
    <ds:schemaRef ds:uri="http://schemas.microsoft.com/office/2006/metadata/properties"/>
    <ds:schemaRef ds:uri="http://schemas.microsoft.com/office/infopath/2007/PartnerControls"/>
    <ds:schemaRef ds:uri="4b3f0070-270e-416f-8d29-1927f8bef9ae"/>
    <ds:schemaRef ds:uri="c1872f14-22b7-46d0-ac14-51e55a850013"/>
  </ds:schemaRefs>
</ds:datastoreItem>
</file>

<file path=customXml/itemProps2.xml><?xml version="1.0" encoding="utf-8"?>
<ds:datastoreItem xmlns:ds="http://schemas.openxmlformats.org/officeDocument/2006/customXml" ds:itemID="{62BDE0C3-3732-47EB-962B-A02360F23F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6177E7-9A7F-450A-A2C3-DC4EC40C4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72f14-22b7-46d0-ac14-51e55a850013"/>
    <ds:schemaRef ds:uri="4b3f0070-270e-416f-8d29-1927f8bef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Hallur av Rana</cp:lastModifiedBy>
  <dcterms:created xsi:type="dcterms:W3CDTF">2025-02-06T10:01:23Z</dcterms:created>
  <dcterms:modified xsi:type="dcterms:W3CDTF">2026-09-09T15:25:11Z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0x01010040C7CB7782EE0447B4D1163CC1EB6407</vt:lpwstr>
  </property>
  <property fmtid="{D5CDD505-2E9C-101B-9397-08002B2CF9AE}" pid="3" name="MediaServiceImageTags">
    <vt:lpwstr/>
  </property>
</Properties>
</file>